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8525" windowHeight="7275"/>
  </bookViews>
  <sheets>
    <sheet name="Sheet1" sheetId="1" r:id="rId1"/>
  </sheets>
  <definedNames>
    <definedName name="_xlnm._FilterDatabase" localSheetId="0" hidden="1">Sheet1!$A$1:$H$83</definedName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D35" i="1" l="1"/>
  <c r="G35" i="1"/>
  <c r="G5" i="1" l="1"/>
  <c r="G3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3" i="1"/>
  <c r="G24" i="1"/>
  <c r="G25" i="1"/>
  <c r="G26" i="1"/>
  <c r="G28" i="1"/>
  <c r="G27" i="1"/>
  <c r="G29" i="1"/>
  <c r="G30" i="1"/>
  <c r="G31" i="1"/>
  <c r="G32" i="1"/>
  <c r="G33" i="1"/>
  <c r="G34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4" i="1"/>
  <c r="G52" i="1"/>
  <c r="G53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70" i="1"/>
  <c r="G71" i="1"/>
  <c r="G73" i="1"/>
  <c r="G74" i="1"/>
  <c r="G75" i="1"/>
  <c r="G77" i="1"/>
  <c r="G78" i="1"/>
  <c r="G79" i="1"/>
  <c r="G80" i="1"/>
  <c r="G81" i="1"/>
  <c r="G82" i="1"/>
  <c r="G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3" i="1"/>
  <c r="D52" i="1"/>
  <c r="D54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4" i="1"/>
  <c r="D33" i="1"/>
  <c r="D32" i="1"/>
  <c r="D31" i="1"/>
  <c r="D30" i="1"/>
  <c r="D29" i="1"/>
  <c r="D27" i="1"/>
  <c r="D28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3" i="1"/>
  <c r="D5" i="1"/>
  <c r="D4" i="1"/>
</calcChain>
</file>

<file path=xl/sharedStrings.xml><?xml version="1.0" encoding="utf-8"?>
<sst xmlns="http://schemas.openxmlformats.org/spreadsheetml/2006/main" count="252" uniqueCount="104">
  <si>
    <t>中国热带农业科学院2021年工作人员公开招聘笔试、面试成绩</t>
  </si>
  <si>
    <t>序号</t>
  </si>
  <si>
    <t>报考岗位</t>
  </si>
  <si>
    <t>姓名</t>
  </si>
  <si>
    <t>准考证号</t>
  </si>
  <si>
    <t>笔试成绩</t>
  </si>
  <si>
    <t>面试成绩</t>
  </si>
  <si>
    <t>备注</t>
  </si>
  <si>
    <t>20210121-南方蔬菜研究中心科研岗(南亚热带作物研究所)</t>
  </si>
  <si>
    <t>邓思怡</t>
  </si>
  <si>
    <t/>
  </si>
  <si>
    <t>张宇晗</t>
  </si>
  <si>
    <t>吴彩玉</t>
  </si>
  <si>
    <t>陈梦仪</t>
  </si>
  <si>
    <t>狄书非</t>
  </si>
  <si>
    <t>缺考</t>
  </si>
  <si>
    <t>刘华容</t>
  </si>
  <si>
    <t>杨茜</t>
  </si>
  <si>
    <t>李跃跃</t>
  </si>
  <si>
    <t>张兆涵</t>
  </si>
  <si>
    <t>倪天虹</t>
  </si>
  <si>
    <t>梁昕景</t>
  </si>
  <si>
    <t>王禄利</t>
  </si>
  <si>
    <t>20210122-办公室档案管理岗(南亚热带作物研究所)</t>
  </si>
  <si>
    <t>李琬琪</t>
  </si>
  <si>
    <t>黄雪柯</t>
  </si>
  <si>
    <t>陈阳</t>
  </si>
  <si>
    <t>张览</t>
  </si>
  <si>
    <t>张钟月</t>
  </si>
  <si>
    <t>于雯青</t>
  </si>
  <si>
    <t>20210123-荔枝龙眼研究中心科研岗(南亚热带作物研究所)</t>
  </si>
  <si>
    <t>莫素祺</t>
  </si>
  <si>
    <t>易淑瑶</t>
  </si>
  <si>
    <t>苏静</t>
  </si>
  <si>
    <t>董雪洁</t>
  </si>
  <si>
    <t>20210124-南方蔬菜研究中心科研岗(南亚热带作物研究所)</t>
  </si>
  <si>
    <t>熊天一</t>
  </si>
  <si>
    <t>全振炫</t>
  </si>
  <si>
    <t>苏会荣</t>
  </si>
  <si>
    <t>陈才志</t>
  </si>
  <si>
    <t>薛睿</t>
  </si>
  <si>
    <t>郭广正</t>
  </si>
  <si>
    <t>王存虎</t>
  </si>
  <si>
    <t>刘畅宇</t>
  </si>
  <si>
    <t>20210125-南亚热带粮食作物研究中心科研岗(南亚热带作物研究所)</t>
  </si>
  <si>
    <t>陈卓</t>
  </si>
  <si>
    <t>周小霞</t>
  </si>
  <si>
    <t>苏春桃</t>
  </si>
  <si>
    <t>郑国亮</t>
  </si>
  <si>
    <t>张鹏</t>
  </si>
  <si>
    <t>林志坚</t>
  </si>
  <si>
    <t>简营</t>
  </si>
  <si>
    <t>王秋月</t>
  </si>
  <si>
    <t>常娟霞</t>
  </si>
  <si>
    <t>杨海涛</t>
  </si>
  <si>
    <t>周迪</t>
  </si>
  <si>
    <t>张锡铜</t>
  </si>
  <si>
    <t>牛雪婧</t>
  </si>
  <si>
    <t>潘浩男</t>
  </si>
  <si>
    <t>20210126-休闲农业研究室科研岗(南亚热带作物研究所)</t>
  </si>
  <si>
    <t>陈荣豪</t>
  </si>
  <si>
    <t>问莉莉</t>
  </si>
  <si>
    <t>陈田娟</t>
  </si>
  <si>
    <t>石慧勤</t>
  </si>
  <si>
    <t>20210127-种质资源研究室科研岗(南亚热带作物研究所)</t>
  </si>
  <si>
    <t>顾帅磊</t>
  </si>
  <si>
    <t>郑良豹</t>
  </si>
  <si>
    <t>张叶</t>
  </si>
  <si>
    <t>裴云霞</t>
  </si>
  <si>
    <t>李青松</t>
  </si>
  <si>
    <t>王琳</t>
  </si>
  <si>
    <t>20210130-旱作种业与节水研究中心科研岗(湛江实验站)</t>
  </si>
  <si>
    <t>赵宝山</t>
  </si>
  <si>
    <t>王宏轩</t>
  </si>
  <si>
    <t>张皓尘</t>
  </si>
  <si>
    <t>马国庆</t>
  </si>
  <si>
    <t>陈正</t>
  </si>
  <si>
    <t>余昭南</t>
  </si>
  <si>
    <t>梅浩然</t>
  </si>
  <si>
    <t>刘权磊</t>
  </si>
  <si>
    <t>牛瑞丛</t>
  </si>
  <si>
    <t>20210131-办公室党务人事管理岗(湛江实验站)</t>
  </si>
  <si>
    <t>彭蓝婷</t>
  </si>
  <si>
    <t>代龙蕊</t>
  </si>
  <si>
    <t>刘丹</t>
  </si>
  <si>
    <t>20210132-财务管理岗(湛江实验站)</t>
  </si>
  <si>
    <t>叶苗婷</t>
  </si>
  <si>
    <t>赵春晓</t>
  </si>
  <si>
    <t>许和庭</t>
  </si>
  <si>
    <t>黄洪铭</t>
  </si>
  <si>
    <t>陈曼婷</t>
  </si>
  <si>
    <t>符清滢</t>
  </si>
  <si>
    <t>杨倩</t>
  </si>
  <si>
    <t>梁原源</t>
  </si>
  <si>
    <t>王扶阳</t>
  </si>
  <si>
    <t>黄莓粤</t>
  </si>
  <si>
    <t>戴源</t>
  </si>
  <si>
    <t>张湄之</t>
  </si>
  <si>
    <t>王天</t>
  </si>
  <si>
    <t>何茜茜</t>
  </si>
  <si>
    <t>吴茜敏</t>
  </si>
  <si>
    <t>综合成绩</t>
    <phoneticPr fontId="4" type="noConversion"/>
  </si>
  <si>
    <t>未参加面试</t>
    <phoneticPr fontId="4" type="noConversion"/>
  </si>
  <si>
    <t>笔试成绩未在前五，面试成绩无效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</si>
</sst>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</font>
    <font>
      <b/>
      <sz val="22"/>
      <color theme="1"/>
      <name val="黑体"/>
      <family val="3"/>
      <charset val="134"/>
    </font>
    <font>
      <b/>
      <sz val="1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view="pageBreakPreview" zoomScale="60" zoomScaleNormal="100" workbookViewId="0">
      <pane ySplit="2" topLeftCell="A3" activePane="bottomLeft" state="frozen"/>
      <selection pane="bottomLeft" activeCell="D10" sqref="D10"/>
    </sheetView>
  </sheetViews>
  <sheetFormatPr defaultColWidth="9" defaultRowHeight="20.25" x14ac:dyDescent="0.15"/>
  <cols>
    <col min="1" max="1" width="8.875" style="1" customWidth="1"/>
    <col min="2" max="2" width="72.875" style="1" customWidth="1"/>
    <col min="3" max="3" width="12.25" style="1" customWidth="1"/>
    <col min="4" max="4" width="21.375" style="1" customWidth="1"/>
    <col min="5" max="5" width="13" style="1" customWidth="1"/>
    <col min="6" max="6" width="14" style="1" customWidth="1"/>
    <col min="7" max="7" width="14.875" style="1" customWidth="1"/>
    <col min="8" max="8" width="14.75" style="1" customWidth="1"/>
    <col min="9" max="256" width="9" style="1"/>
    <col min="257" max="257" width="5.75" style="1" customWidth="1"/>
    <col min="258" max="258" width="83.5" style="1" customWidth="1"/>
    <col min="259" max="259" width="9" style="1"/>
    <col min="260" max="260" width="13.875" style="1" customWidth="1"/>
    <col min="261" max="262" width="9.75" style="1" customWidth="1"/>
    <col min="263" max="264" width="5.75" style="1" customWidth="1"/>
    <col min="265" max="512" width="9" style="1"/>
    <col min="513" max="513" width="5.75" style="1" customWidth="1"/>
    <col min="514" max="514" width="83.5" style="1" customWidth="1"/>
    <col min="515" max="515" width="9" style="1"/>
    <col min="516" max="516" width="13.875" style="1" customWidth="1"/>
    <col min="517" max="518" width="9.75" style="1" customWidth="1"/>
    <col min="519" max="520" width="5.75" style="1" customWidth="1"/>
    <col min="521" max="768" width="9" style="1"/>
    <col min="769" max="769" width="5.75" style="1" customWidth="1"/>
    <col min="770" max="770" width="83.5" style="1" customWidth="1"/>
    <col min="771" max="771" width="9" style="1"/>
    <col min="772" max="772" width="13.875" style="1" customWidth="1"/>
    <col min="773" max="774" width="9.75" style="1" customWidth="1"/>
    <col min="775" max="776" width="5.75" style="1" customWidth="1"/>
    <col min="777" max="1024" width="9" style="1"/>
    <col min="1025" max="1025" width="5.75" style="1" customWidth="1"/>
    <col min="1026" max="1026" width="83.5" style="1" customWidth="1"/>
    <col min="1027" max="1027" width="9" style="1"/>
    <col min="1028" max="1028" width="13.875" style="1" customWidth="1"/>
    <col min="1029" max="1030" width="9.75" style="1" customWidth="1"/>
    <col min="1031" max="1032" width="5.75" style="1" customWidth="1"/>
    <col min="1033" max="1280" width="9" style="1"/>
    <col min="1281" max="1281" width="5.75" style="1" customWidth="1"/>
    <col min="1282" max="1282" width="83.5" style="1" customWidth="1"/>
    <col min="1283" max="1283" width="9" style="1"/>
    <col min="1284" max="1284" width="13.875" style="1" customWidth="1"/>
    <col min="1285" max="1286" width="9.75" style="1" customWidth="1"/>
    <col min="1287" max="1288" width="5.75" style="1" customWidth="1"/>
    <col min="1289" max="1536" width="9" style="1"/>
    <col min="1537" max="1537" width="5.75" style="1" customWidth="1"/>
    <col min="1538" max="1538" width="83.5" style="1" customWidth="1"/>
    <col min="1539" max="1539" width="9" style="1"/>
    <col min="1540" max="1540" width="13.875" style="1" customWidth="1"/>
    <col min="1541" max="1542" width="9.75" style="1" customWidth="1"/>
    <col min="1543" max="1544" width="5.75" style="1" customWidth="1"/>
    <col min="1545" max="1792" width="9" style="1"/>
    <col min="1793" max="1793" width="5.75" style="1" customWidth="1"/>
    <col min="1794" max="1794" width="83.5" style="1" customWidth="1"/>
    <col min="1795" max="1795" width="9" style="1"/>
    <col min="1796" max="1796" width="13.875" style="1" customWidth="1"/>
    <col min="1797" max="1798" width="9.75" style="1" customWidth="1"/>
    <col min="1799" max="1800" width="5.75" style="1" customWidth="1"/>
    <col min="1801" max="2048" width="9" style="1"/>
    <col min="2049" max="2049" width="5.75" style="1" customWidth="1"/>
    <col min="2050" max="2050" width="83.5" style="1" customWidth="1"/>
    <col min="2051" max="2051" width="9" style="1"/>
    <col min="2052" max="2052" width="13.875" style="1" customWidth="1"/>
    <col min="2053" max="2054" width="9.75" style="1" customWidth="1"/>
    <col min="2055" max="2056" width="5.75" style="1" customWidth="1"/>
    <col min="2057" max="2304" width="9" style="1"/>
    <col min="2305" max="2305" width="5.75" style="1" customWidth="1"/>
    <col min="2306" max="2306" width="83.5" style="1" customWidth="1"/>
    <col min="2307" max="2307" width="9" style="1"/>
    <col min="2308" max="2308" width="13.875" style="1" customWidth="1"/>
    <col min="2309" max="2310" width="9.75" style="1" customWidth="1"/>
    <col min="2311" max="2312" width="5.75" style="1" customWidth="1"/>
    <col min="2313" max="2560" width="9" style="1"/>
    <col min="2561" max="2561" width="5.75" style="1" customWidth="1"/>
    <col min="2562" max="2562" width="83.5" style="1" customWidth="1"/>
    <col min="2563" max="2563" width="9" style="1"/>
    <col min="2564" max="2564" width="13.875" style="1" customWidth="1"/>
    <col min="2565" max="2566" width="9.75" style="1" customWidth="1"/>
    <col min="2567" max="2568" width="5.75" style="1" customWidth="1"/>
    <col min="2569" max="2816" width="9" style="1"/>
    <col min="2817" max="2817" width="5.75" style="1" customWidth="1"/>
    <col min="2818" max="2818" width="83.5" style="1" customWidth="1"/>
    <col min="2819" max="2819" width="9" style="1"/>
    <col min="2820" max="2820" width="13.875" style="1" customWidth="1"/>
    <col min="2821" max="2822" width="9.75" style="1" customWidth="1"/>
    <col min="2823" max="2824" width="5.75" style="1" customWidth="1"/>
    <col min="2825" max="3072" width="9" style="1"/>
    <col min="3073" max="3073" width="5.75" style="1" customWidth="1"/>
    <col min="3074" max="3074" width="83.5" style="1" customWidth="1"/>
    <col min="3075" max="3075" width="9" style="1"/>
    <col min="3076" max="3076" width="13.875" style="1" customWidth="1"/>
    <col min="3077" max="3078" width="9.75" style="1" customWidth="1"/>
    <col min="3079" max="3080" width="5.75" style="1" customWidth="1"/>
    <col min="3081" max="3328" width="9" style="1"/>
    <col min="3329" max="3329" width="5.75" style="1" customWidth="1"/>
    <col min="3330" max="3330" width="83.5" style="1" customWidth="1"/>
    <col min="3331" max="3331" width="9" style="1"/>
    <col min="3332" max="3332" width="13.875" style="1" customWidth="1"/>
    <col min="3333" max="3334" width="9.75" style="1" customWidth="1"/>
    <col min="3335" max="3336" width="5.75" style="1" customWidth="1"/>
    <col min="3337" max="3584" width="9" style="1"/>
    <col min="3585" max="3585" width="5.75" style="1" customWidth="1"/>
    <col min="3586" max="3586" width="83.5" style="1" customWidth="1"/>
    <col min="3587" max="3587" width="9" style="1"/>
    <col min="3588" max="3588" width="13.875" style="1" customWidth="1"/>
    <col min="3589" max="3590" width="9.75" style="1" customWidth="1"/>
    <col min="3591" max="3592" width="5.75" style="1" customWidth="1"/>
    <col min="3593" max="3840" width="9" style="1"/>
    <col min="3841" max="3841" width="5.75" style="1" customWidth="1"/>
    <col min="3842" max="3842" width="83.5" style="1" customWidth="1"/>
    <col min="3843" max="3843" width="9" style="1"/>
    <col min="3844" max="3844" width="13.875" style="1" customWidth="1"/>
    <col min="3845" max="3846" width="9.75" style="1" customWidth="1"/>
    <col min="3847" max="3848" width="5.75" style="1" customWidth="1"/>
    <col min="3849" max="4096" width="9" style="1"/>
    <col min="4097" max="4097" width="5.75" style="1" customWidth="1"/>
    <col min="4098" max="4098" width="83.5" style="1" customWidth="1"/>
    <col min="4099" max="4099" width="9" style="1"/>
    <col min="4100" max="4100" width="13.875" style="1" customWidth="1"/>
    <col min="4101" max="4102" width="9.75" style="1" customWidth="1"/>
    <col min="4103" max="4104" width="5.75" style="1" customWidth="1"/>
    <col min="4105" max="4352" width="9" style="1"/>
    <col min="4353" max="4353" width="5.75" style="1" customWidth="1"/>
    <col min="4354" max="4354" width="83.5" style="1" customWidth="1"/>
    <col min="4355" max="4355" width="9" style="1"/>
    <col min="4356" max="4356" width="13.875" style="1" customWidth="1"/>
    <col min="4357" max="4358" width="9.75" style="1" customWidth="1"/>
    <col min="4359" max="4360" width="5.75" style="1" customWidth="1"/>
    <col min="4361" max="4608" width="9" style="1"/>
    <col min="4609" max="4609" width="5.75" style="1" customWidth="1"/>
    <col min="4610" max="4610" width="83.5" style="1" customWidth="1"/>
    <col min="4611" max="4611" width="9" style="1"/>
    <col min="4612" max="4612" width="13.875" style="1" customWidth="1"/>
    <col min="4613" max="4614" width="9.75" style="1" customWidth="1"/>
    <col min="4615" max="4616" width="5.75" style="1" customWidth="1"/>
    <col min="4617" max="4864" width="9" style="1"/>
    <col min="4865" max="4865" width="5.75" style="1" customWidth="1"/>
    <col min="4866" max="4866" width="83.5" style="1" customWidth="1"/>
    <col min="4867" max="4867" width="9" style="1"/>
    <col min="4868" max="4868" width="13.875" style="1" customWidth="1"/>
    <col min="4869" max="4870" width="9.75" style="1" customWidth="1"/>
    <col min="4871" max="4872" width="5.75" style="1" customWidth="1"/>
    <col min="4873" max="5120" width="9" style="1"/>
    <col min="5121" max="5121" width="5.75" style="1" customWidth="1"/>
    <col min="5122" max="5122" width="83.5" style="1" customWidth="1"/>
    <col min="5123" max="5123" width="9" style="1"/>
    <col min="5124" max="5124" width="13.875" style="1" customWidth="1"/>
    <col min="5125" max="5126" width="9.75" style="1" customWidth="1"/>
    <col min="5127" max="5128" width="5.75" style="1" customWidth="1"/>
    <col min="5129" max="5376" width="9" style="1"/>
    <col min="5377" max="5377" width="5.75" style="1" customWidth="1"/>
    <col min="5378" max="5378" width="83.5" style="1" customWidth="1"/>
    <col min="5379" max="5379" width="9" style="1"/>
    <col min="5380" max="5380" width="13.875" style="1" customWidth="1"/>
    <col min="5381" max="5382" width="9.75" style="1" customWidth="1"/>
    <col min="5383" max="5384" width="5.75" style="1" customWidth="1"/>
    <col min="5385" max="5632" width="9" style="1"/>
    <col min="5633" max="5633" width="5.75" style="1" customWidth="1"/>
    <col min="5634" max="5634" width="83.5" style="1" customWidth="1"/>
    <col min="5635" max="5635" width="9" style="1"/>
    <col min="5636" max="5636" width="13.875" style="1" customWidth="1"/>
    <col min="5637" max="5638" width="9.75" style="1" customWidth="1"/>
    <col min="5639" max="5640" width="5.75" style="1" customWidth="1"/>
    <col min="5641" max="5888" width="9" style="1"/>
    <col min="5889" max="5889" width="5.75" style="1" customWidth="1"/>
    <col min="5890" max="5890" width="83.5" style="1" customWidth="1"/>
    <col min="5891" max="5891" width="9" style="1"/>
    <col min="5892" max="5892" width="13.875" style="1" customWidth="1"/>
    <col min="5893" max="5894" width="9.75" style="1" customWidth="1"/>
    <col min="5895" max="5896" width="5.75" style="1" customWidth="1"/>
    <col min="5897" max="6144" width="9" style="1"/>
    <col min="6145" max="6145" width="5.75" style="1" customWidth="1"/>
    <col min="6146" max="6146" width="83.5" style="1" customWidth="1"/>
    <col min="6147" max="6147" width="9" style="1"/>
    <col min="6148" max="6148" width="13.875" style="1" customWidth="1"/>
    <col min="6149" max="6150" width="9.75" style="1" customWidth="1"/>
    <col min="6151" max="6152" width="5.75" style="1" customWidth="1"/>
    <col min="6153" max="6400" width="9" style="1"/>
    <col min="6401" max="6401" width="5.75" style="1" customWidth="1"/>
    <col min="6402" max="6402" width="83.5" style="1" customWidth="1"/>
    <col min="6403" max="6403" width="9" style="1"/>
    <col min="6404" max="6404" width="13.875" style="1" customWidth="1"/>
    <col min="6405" max="6406" width="9.75" style="1" customWidth="1"/>
    <col min="6407" max="6408" width="5.75" style="1" customWidth="1"/>
    <col min="6409" max="6656" width="9" style="1"/>
    <col min="6657" max="6657" width="5.75" style="1" customWidth="1"/>
    <col min="6658" max="6658" width="83.5" style="1" customWidth="1"/>
    <col min="6659" max="6659" width="9" style="1"/>
    <col min="6660" max="6660" width="13.875" style="1" customWidth="1"/>
    <col min="6661" max="6662" width="9.75" style="1" customWidth="1"/>
    <col min="6663" max="6664" width="5.75" style="1" customWidth="1"/>
    <col min="6665" max="6912" width="9" style="1"/>
    <col min="6913" max="6913" width="5.75" style="1" customWidth="1"/>
    <col min="6914" max="6914" width="83.5" style="1" customWidth="1"/>
    <col min="6915" max="6915" width="9" style="1"/>
    <col min="6916" max="6916" width="13.875" style="1" customWidth="1"/>
    <col min="6917" max="6918" width="9.75" style="1" customWidth="1"/>
    <col min="6919" max="6920" width="5.75" style="1" customWidth="1"/>
    <col min="6921" max="7168" width="9" style="1"/>
    <col min="7169" max="7169" width="5.75" style="1" customWidth="1"/>
    <col min="7170" max="7170" width="83.5" style="1" customWidth="1"/>
    <col min="7171" max="7171" width="9" style="1"/>
    <col min="7172" max="7172" width="13.875" style="1" customWidth="1"/>
    <col min="7173" max="7174" width="9.75" style="1" customWidth="1"/>
    <col min="7175" max="7176" width="5.75" style="1" customWidth="1"/>
    <col min="7177" max="7424" width="9" style="1"/>
    <col min="7425" max="7425" width="5.75" style="1" customWidth="1"/>
    <col min="7426" max="7426" width="83.5" style="1" customWidth="1"/>
    <col min="7427" max="7427" width="9" style="1"/>
    <col min="7428" max="7428" width="13.875" style="1" customWidth="1"/>
    <col min="7429" max="7430" width="9.75" style="1" customWidth="1"/>
    <col min="7431" max="7432" width="5.75" style="1" customWidth="1"/>
    <col min="7433" max="7680" width="9" style="1"/>
    <col min="7681" max="7681" width="5.75" style="1" customWidth="1"/>
    <col min="7682" max="7682" width="83.5" style="1" customWidth="1"/>
    <col min="7683" max="7683" width="9" style="1"/>
    <col min="7684" max="7684" width="13.875" style="1" customWidth="1"/>
    <col min="7685" max="7686" width="9.75" style="1" customWidth="1"/>
    <col min="7687" max="7688" width="5.75" style="1" customWidth="1"/>
    <col min="7689" max="7936" width="9" style="1"/>
    <col min="7937" max="7937" width="5.75" style="1" customWidth="1"/>
    <col min="7938" max="7938" width="83.5" style="1" customWidth="1"/>
    <col min="7939" max="7939" width="9" style="1"/>
    <col min="7940" max="7940" width="13.875" style="1" customWidth="1"/>
    <col min="7941" max="7942" width="9.75" style="1" customWidth="1"/>
    <col min="7943" max="7944" width="5.75" style="1" customWidth="1"/>
    <col min="7945" max="8192" width="9" style="1"/>
    <col min="8193" max="8193" width="5.75" style="1" customWidth="1"/>
    <col min="8194" max="8194" width="83.5" style="1" customWidth="1"/>
    <col min="8195" max="8195" width="9" style="1"/>
    <col min="8196" max="8196" width="13.875" style="1" customWidth="1"/>
    <col min="8197" max="8198" width="9.75" style="1" customWidth="1"/>
    <col min="8199" max="8200" width="5.75" style="1" customWidth="1"/>
    <col min="8201" max="8448" width="9" style="1"/>
    <col min="8449" max="8449" width="5.75" style="1" customWidth="1"/>
    <col min="8450" max="8450" width="83.5" style="1" customWidth="1"/>
    <col min="8451" max="8451" width="9" style="1"/>
    <col min="8452" max="8452" width="13.875" style="1" customWidth="1"/>
    <col min="8453" max="8454" width="9.75" style="1" customWidth="1"/>
    <col min="8455" max="8456" width="5.75" style="1" customWidth="1"/>
    <col min="8457" max="8704" width="9" style="1"/>
    <col min="8705" max="8705" width="5.75" style="1" customWidth="1"/>
    <col min="8706" max="8706" width="83.5" style="1" customWidth="1"/>
    <col min="8707" max="8707" width="9" style="1"/>
    <col min="8708" max="8708" width="13.875" style="1" customWidth="1"/>
    <col min="8709" max="8710" width="9.75" style="1" customWidth="1"/>
    <col min="8711" max="8712" width="5.75" style="1" customWidth="1"/>
    <col min="8713" max="8960" width="9" style="1"/>
    <col min="8961" max="8961" width="5.75" style="1" customWidth="1"/>
    <col min="8962" max="8962" width="83.5" style="1" customWidth="1"/>
    <col min="8963" max="8963" width="9" style="1"/>
    <col min="8964" max="8964" width="13.875" style="1" customWidth="1"/>
    <col min="8965" max="8966" width="9.75" style="1" customWidth="1"/>
    <col min="8967" max="8968" width="5.75" style="1" customWidth="1"/>
    <col min="8969" max="9216" width="9" style="1"/>
    <col min="9217" max="9217" width="5.75" style="1" customWidth="1"/>
    <col min="9218" max="9218" width="83.5" style="1" customWidth="1"/>
    <col min="9219" max="9219" width="9" style="1"/>
    <col min="9220" max="9220" width="13.875" style="1" customWidth="1"/>
    <col min="9221" max="9222" width="9.75" style="1" customWidth="1"/>
    <col min="9223" max="9224" width="5.75" style="1" customWidth="1"/>
    <col min="9225" max="9472" width="9" style="1"/>
    <col min="9473" max="9473" width="5.75" style="1" customWidth="1"/>
    <col min="9474" max="9474" width="83.5" style="1" customWidth="1"/>
    <col min="9475" max="9475" width="9" style="1"/>
    <col min="9476" max="9476" width="13.875" style="1" customWidth="1"/>
    <col min="9477" max="9478" width="9.75" style="1" customWidth="1"/>
    <col min="9479" max="9480" width="5.75" style="1" customWidth="1"/>
    <col min="9481" max="9728" width="9" style="1"/>
    <col min="9729" max="9729" width="5.75" style="1" customWidth="1"/>
    <col min="9730" max="9730" width="83.5" style="1" customWidth="1"/>
    <col min="9731" max="9731" width="9" style="1"/>
    <col min="9732" max="9732" width="13.875" style="1" customWidth="1"/>
    <col min="9733" max="9734" width="9.75" style="1" customWidth="1"/>
    <col min="9735" max="9736" width="5.75" style="1" customWidth="1"/>
    <col min="9737" max="9984" width="9" style="1"/>
    <col min="9985" max="9985" width="5.75" style="1" customWidth="1"/>
    <col min="9986" max="9986" width="83.5" style="1" customWidth="1"/>
    <col min="9987" max="9987" width="9" style="1"/>
    <col min="9988" max="9988" width="13.875" style="1" customWidth="1"/>
    <col min="9989" max="9990" width="9.75" style="1" customWidth="1"/>
    <col min="9991" max="9992" width="5.75" style="1" customWidth="1"/>
    <col min="9993" max="10240" width="9" style="1"/>
    <col min="10241" max="10241" width="5.75" style="1" customWidth="1"/>
    <col min="10242" max="10242" width="83.5" style="1" customWidth="1"/>
    <col min="10243" max="10243" width="9" style="1"/>
    <col min="10244" max="10244" width="13.875" style="1" customWidth="1"/>
    <col min="10245" max="10246" width="9.75" style="1" customWidth="1"/>
    <col min="10247" max="10248" width="5.75" style="1" customWidth="1"/>
    <col min="10249" max="10496" width="9" style="1"/>
    <col min="10497" max="10497" width="5.75" style="1" customWidth="1"/>
    <col min="10498" max="10498" width="83.5" style="1" customWidth="1"/>
    <col min="10499" max="10499" width="9" style="1"/>
    <col min="10500" max="10500" width="13.875" style="1" customWidth="1"/>
    <col min="10501" max="10502" width="9.75" style="1" customWidth="1"/>
    <col min="10503" max="10504" width="5.75" style="1" customWidth="1"/>
    <col min="10505" max="10752" width="9" style="1"/>
    <col min="10753" max="10753" width="5.75" style="1" customWidth="1"/>
    <col min="10754" max="10754" width="83.5" style="1" customWidth="1"/>
    <col min="10755" max="10755" width="9" style="1"/>
    <col min="10756" max="10756" width="13.875" style="1" customWidth="1"/>
    <col min="10757" max="10758" width="9.75" style="1" customWidth="1"/>
    <col min="10759" max="10760" width="5.75" style="1" customWidth="1"/>
    <col min="10761" max="11008" width="9" style="1"/>
    <col min="11009" max="11009" width="5.75" style="1" customWidth="1"/>
    <col min="11010" max="11010" width="83.5" style="1" customWidth="1"/>
    <col min="11011" max="11011" width="9" style="1"/>
    <col min="11012" max="11012" width="13.875" style="1" customWidth="1"/>
    <col min="11013" max="11014" width="9.75" style="1" customWidth="1"/>
    <col min="11015" max="11016" width="5.75" style="1" customWidth="1"/>
    <col min="11017" max="11264" width="9" style="1"/>
    <col min="11265" max="11265" width="5.75" style="1" customWidth="1"/>
    <col min="11266" max="11266" width="83.5" style="1" customWidth="1"/>
    <col min="11267" max="11267" width="9" style="1"/>
    <col min="11268" max="11268" width="13.875" style="1" customWidth="1"/>
    <col min="11269" max="11270" width="9.75" style="1" customWidth="1"/>
    <col min="11271" max="11272" width="5.75" style="1" customWidth="1"/>
    <col min="11273" max="11520" width="9" style="1"/>
    <col min="11521" max="11521" width="5.75" style="1" customWidth="1"/>
    <col min="11522" max="11522" width="83.5" style="1" customWidth="1"/>
    <col min="11523" max="11523" width="9" style="1"/>
    <col min="11524" max="11524" width="13.875" style="1" customWidth="1"/>
    <col min="11525" max="11526" width="9.75" style="1" customWidth="1"/>
    <col min="11527" max="11528" width="5.75" style="1" customWidth="1"/>
    <col min="11529" max="11776" width="9" style="1"/>
    <col min="11777" max="11777" width="5.75" style="1" customWidth="1"/>
    <col min="11778" max="11778" width="83.5" style="1" customWidth="1"/>
    <col min="11779" max="11779" width="9" style="1"/>
    <col min="11780" max="11780" width="13.875" style="1" customWidth="1"/>
    <col min="11781" max="11782" width="9.75" style="1" customWidth="1"/>
    <col min="11783" max="11784" width="5.75" style="1" customWidth="1"/>
    <col min="11785" max="12032" width="9" style="1"/>
    <col min="12033" max="12033" width="5.75" style="1" customWidth="1"/>
    <col min="12034" max="12034" width="83.5" style="1" customWidth="1"/>
    <col min="12035" max="12035" width="9" style="1"/>
    <col min="12036" max="12036" width="13.875" style="1" customWidth="1"/>
    <col min="12037" max="12038" width="9.75" style="1" customWidth="1"/>
    <col min="12039" max="12040" width="5.75" style="1" customWidth="1"/>
    <col min="12041" max="12288" width="9" style="1"/>
    <col min="12289" max="12289" width="5.75" style="1" customWidth="1"/>
    <col min="12290" max="12290" width="83.5" style="1" customWidth="1"/>
    <col min="12291" max="12291" width="9" style="1"/>
    <col min="12292" max="12292" width="13.875" style="1" customWidth="1"/>
    <col min="12293" max="12294" width="9.75" style="1" customWidth="1"/>
    <col min="12295" max="12296" width="5.75" style="1" customWidth="1"/>
    <col min="12297" max="12544" width="9" style="1"/>
    <col min="12545" max="12545" width="5.75" style="1" customWidth="1"/>
    <col min="12546" max="12546" width="83.5" style="1" customWidth="1"/>
    <col min="12547" max="12547" width="9" style="1"/>
    <col min="12548" max="12548" width="13.875" style="1" customWidth="1"/>
    <col min="12549" max="12550" width="9.75" style="1" customWidth="1"/>
    <col min="12551" max="12552" width="5.75" style="1" customWidth="1"/>
    <col min="12553" max="12800" width="9" style="1"/>
    <col min="12801" max="12801" width="5.75" style="1" customWidth="1"/>
    <col min="12802" max="12802" width="83.5" style="1" customWidth="1"/>
    <col min="12803" max="12803" width="9" style="1"/>
    <col min="12804" max="12804" width="13.875" style="1" customWidth="1"/>
    <col min="12805" max="12806" width="9.75" style="1" customWidth="1"/>
    <col min="12807" max="12808" width="5.75" style="1" customWidth="1"/>
    <col min="12809" max="13056" width="9" style="1"/>
    <col min="13057" max="13057" width="5.75" style="1" customWidth="1"/>
    <col min="13058" max="13058" width="83.5" style="1" customWidth="1"/>
    <col min="13059" max="13059" width="9" style="1"/>
    <col min="13060" max="13060" width="13.875" style="1" customWidth="1"/>
    <col min="13061" max="13062" width="9.75" style="1" customWidth="1"/>
    <col min="13063" max="13064" width="5.75" style="1" customWidth="1"/>
    <col min="13065" max="13312" width="9" style="1"/>
    <col min="13313" max="13313" width="5.75" style="1" customWidth="1"/>
    <col min="13314" max="13314" width="83.5" style="1" customWidth="1"/>
    <col min="13315" max="13315" width="9" style="1"/>
    <col min="13316" max="13316" width="13.875" style="1" customWidth="1"/>
    <col min="13317" max="13318" width="9.75" style="1" customWidth="1"/>
    <col min="13319" max="13320" width="5.75" style="1" customWidth="1"/>
    <col min="13321" max="13568" width="9" style="1"/>
    <col min="13569" max="13569" width="5.75" style="1" customWidth="1"/>
    <col min="13570" max="13570" width="83.5" style="1" customWidth="1"/>
    <col min="13571" max="13571" width="9" style="1"/>
    <col min="13572" max="13572" width="13.875" style="1" customWidth="1"/>
    <col min="13573" max="13574" width="9.75" style="1" customWidth="1"/>
    <col min="13575" max="13576" width="5.75" style="1" customWidth="1"/>
    <col min="13577" max="13824" width="9" style="1"/>
    <col min="13825" max="13825" width="5.75" style="1" customWidth="1"/>
    <col min="13826" max="13826" width="83.5" style="1" customWidth="1"/>
    <col min="13827" max="13827" width="9" style="1"/>
    <col min="13828" max="13828" width="13.875" style="1" customWidth="1"/>
    <col min="13829" max="13830" width="9.75" style="1" customWidth="1"/>
    <col min="13831" max="13832" width="5.75" style="1" customWidth="1"/>
    <col min="13833" max="14080" width="9" style="1"/>
    <col min="14081" max="14081" width="5.75" style="1" customWidth="1"/>
    <col min="14082" max="14082" width="83.5" style="1" customWidth="1"/>
    <col min="14083" max="14083" width="9" style="1"/>
    <col min="14084" max="14084" width="13.875" style="1" customWidth="1"/>
    <col min="14085" max="14086" width="9.75" style="1" customWidth="1"/>
    <col min="14087" max="14088" width="5.75" style="1" customWidth="1"/>
    <col min="14089" max="14336" width="9" style="1"/>
    <col min="14337" max="14337" width="5.75" style="1" customWidth="1"/>
    <col min="14338" max="14338" width="83.5" style="1" customWidth="1"/>
    <col min="14339" max="14339" width="9" style="1"/>
    <col min="14340" max="14340" width="13.875" style="1" customWidth="1"/>
    <col min="14341" max="14342" width="9.75" style="1" customWidth="1"/>
    <col min="14343" max="14344" width="5.75" style="1" customWidth="1"/>
    <col min="14345" max="14592" width="9" style="1"/>
    <col min="14593" max="14593" width="5.75" style="1" customWidth="1"/>
    <col min="14594" max="14594" width="83.5" style="1" customWidth="1"/>
    <col min="14595" max="14595" width="9" style="1"/>
    <col min="14596" max="14596" width="13.875" style="1" customWidth="1"/>
    <col min="14597" max="14598" width="9.75" style="1" customWidth="1"/>
    <col min="14599" max="14600" width="5.75" style="1" customWidth="1"/>
    <col min="14601" max="14848" width="9" style="1"/>
    <col min="14849" max="14849" width="5.75" style="1" customWidth="1"/>
    <col min="14850" max="14850" width="83.5" style="1" customWidth="1"/>
    <col min="14851" max="14851" width="9" style="1"/>
    <col min="14852" max="14852" width="13.875" style="1" customWidth="1"/>
    <col min="14853" max="14854" width="9.75" style="1" customWidth="1"/>
    <col min="14855" max="14856" width="5.75" style="1" customWidth="1"/>
    <col min="14857" max="15104" width="9" style="1"/>
    <col min="15105" max="15105" width="5.75" style="1" customWidth="1"/>
    <col min="15106" max="15106" width="83.5" style="1" customWidth="1"/>
    <col min="15107" max="15107" width="9" style="1"/>
    <col min="15108" max="15108" width="13.875" style="1" customWidth="1"/>
    <col min="15109" max="15110" width="9.75" style="1" customWidth="1"/>
    <col min="15111" max="15112" width="5.75" style="1" customWidth="1"/>
    <col min="15113" max="15360" width="9" style="1"/>
    <col min="15361" max="15361" width="5.75" style="1" customWidth="1"/>
    <col min="15362" max="15362" width="83.5" style="1" customWidth="1"/>
    <col min="15363" max="15363" width="9" style="1"/>
    <col min="15364" max="15364" width="13.875" style="1" customWidth="1"/>
    <col min="15365" max="15366" width="9.75" style="1" customWidth="1"/>
    <col min="15367" max="15368" width="5.75" style="1" customWidth="1"/>
    <col min="15369" max="15616" width="9" style="1"/>
    <col min="15617" max="15617" width="5.75" style="1" customWidth="1"/>
    <col min="15618" max="15618" width="83.5" style="1" customWidth="1"/>
    <col min="15619" max="15619" width="9" style="1"/>
    <col min="15620" max="15620" width="13.875" style="1" customWidth="1"/>
    <col min="15621" max="15622" width="9.75" style="1" customWidth="1"/>
    <col min="15623" max="15624" width="5.75" style="1" customWidth="1"/>
    <col min="15625" max="15872" width="9" style="1"/>
    <col min="15873" max="15873" width="5.75" style="1" customWidth="1"/>
    <col min="15874" max="15874" width="83.5" style="1" customWidth="1"/>
    <col min="15875" max="15875" width="9" style="1"/>
    <col min="15876" max="15876" width="13.875" style="1" customWidth="1"/>
    <col min="15877" max="15878" width="9.75" style="1" customWidth="1"/>
    <col min="15879" max="15880" width="5.75" style="1" customWidth="1"/>
    <col min="15881" max="16128" width="9" style="1"/>
    <col min="16129" max="16129" width="5.75" style="1" customWidth="1"/>
    <col min="16130" max="16130" width="83.5" style="1" customWidth="1"/>
    <col min="16131" max="16131" width="9" style="1"/>
    <col min="16132" max="16132" width="13.875" style="1" customWidth="1"/>
    <col min="16133" max="16134" width="9.75" style="1" customWidth="1"/>
    <col min="16135" max="16136" width="5.75" style="1" customWidth="1"/>
    <col min="16137" max="16384" width="9" style="1"/>
  </cols>
  <sheetData>
    <row r="1" spans="1:8" ht="36.950000000000003" customHeight="1" x14ac:dyDescent="0.15">
      <c r="A1" s="9" t="s">
        <v>0</v>
      </c>
      <c r="B1" s="10"/>
      <c r="C1" s="10"/>
      <c r="D1" s="10"/>
      <c r="E1" s="10"/>
      <c r="F1" s="10"/>
      <c r="G1" s="10"/>
      <c r="H1" s="10"/>
    </row>
    <row r="2" spans="1:8" ht="30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101</v>
      </c>
      <c r="H2" s="3" t="s">
        <v>7</v>
      </c>
    </row>
    <row r="3" spans="1:8" ht="32.25" customHeight="1" x14ac:dyDescent="0.15">
      <c r="A3" s="4">
        <v>1</v>
      </c>
      <c r="B3" s="4" t="s">
        <v>8</v>
      </c>
      <c r="C3" s="4" t="s">
        <v>12</v>
      </c>
      <c r="D3" s="4" t="str">
        <f>"202103212708"</f>
        <v>202103212708</v>
      </c>
      <c r="E3" s="5">
        <v>63.9</v>
      </c>
      <c r="F3" s="5">
        <v>84.06</v>
      </c>
      <c r="G3" s="5">
        <f>E3*0.4+F3*0.6</f>
        <v>75.996000000000009</v>
      </c>
      <c r="H3" s="4" t="s">
        <v>10</v>
      </c>
    </row>
    <row r="4" spans="1:8" ht="32.25" customHeight="1" x14ac:dyDescent="0.15">
      <c r="A4" s="4">
        <v>2</v>
      </c>
      <c r="B4" s="4" t="s">
        <v>8</v>
      </c>
      <c r="C4" s="4" t="s">
        <v>9</v>
      </c>
      <c r="D4" s="4" t="str">
        <f>"202103212706"</f>
        <v>202103212706</v>
      </c>
      <c r="E4" s="5">
        <v>71.400000000000006</v>
      </c>
      <c r="F4" s="5">
        <v>77.44</v>
      </c>
      <c r="G4" s="5">
        <f>E4*0.4+F4*0.6</f>
        <v>75.024000000000001</v>
      </c>
      <c r="H4" s="4" t="s">
        <v>10</v>
      </c>
    </row>
    <row r="5" spans="1:8" ht="32.25" customHeight="1" x14ac:dyDescent="0.15">
      <c r="A5" s="4">
        <v>3</v>
      </c>
      <c r="B5" s="4" t="s">
        <v>8</v>
      </c>
      <c r="C5" s="4" t="s">
        <v>11</v>
      </c>
      <c r="D5" s="4" t="str">
        <f>"202103212709"</f>
        <v>202103212709</v>
      </c>
      <c r="E5" s="5">
        <v>69.8</v>
      </c>
      <c r="F5" s="5">
        <v>76.94</v>
      </c>
      <c r="G5" s="5">
        <f>E5*0.4+F5*0.6</f>
        <v>74.084000000000003</v>
      </c>
      <c r="H5" s="4" t="s">
        <v>10</v>
      </c>
    </row>
    <row r="6" spans="1:8" ht="32.25" customHeight="1" x14ac:dyDescent="0.15">
      <c r="A6" s="4">
        <v>4</v>
      </c>
      <c r="B6" s="4" t="s">
        <v>8</v>
      </c>
      <c r="C6" s="4" t="s">
        <v>13</v>
      </c>
      <c r="D6" s="4" t="str">
        <f>"202103212705"</f>
        <v>202103212705</v>
      </c>
      <c r="E6" s="5">
        <v>63.2</v>
      </c>
      <c r="F6" s="5">
        <v>75.56</v>
      </c>
      <c r="G6" s="5">
        <f>E6*0.4+F6*0.6</f>
        <v>70.616</v>
      </c>
      <c r="H6" s="4" t="s">
        <v>10</v>
      </c>
    </row>
    <row r="7" spans="1:8" ht="32.25" customHeight="1" x14ac:dyDescent="0.15">
      <c r="A7" s="4">
        <v>5</v>
      </c>
      <c r="B7" s="4" t="s">
        <v>8</v>
      </c>
      <c r="C7" s="4" t="s">
        <v>14</v>
      </c>
      <c r="D7" s="4" t="str">
        <f>"202103212701"</f>
        <v>202103212701</v>
      </c>
      <c r="E7" s="5">
        <v>0</v>
      </c>
      <c r="F7" s="5"/>
      <c r="G7" s="5">
        <f t="shared" ref="G7:G67" si="0">E7*0.4+F7*0.6</f>
        <v>0</v>
      </c>
      <c r="H7" s="4" t="s">
        <v>15</v>
      </c>
    </row>
    <row r="8" spans="1:8" ht="32.25" customHeight="1" x14ac:dyDescent="0.15">
      <c r="A8" s="4">
        <v>6</v>
      </c>
      <c r="B8" s="4" t="s">
        <v>8</v>
      </c>
      <c r="C8" s="4" t="s">
        <v>16</v>
      </c>
      <c r="D8" s="4" t="str">
        <f>"202103212702"</f>
        <v>202103212702</v>
      </c>
      <c r="E8" s="5">
        <v>0</v>
      </c>
      <c r="F8" s="5"/>
      <c r="G8" s="5">
        <f t="shared" si="0"/>
        <v>0</v>
      </c>
      <c r="H8" s="4" t="s">
        <v>15</v>
      </c>
    </row>
    <row r="9" spans="1:8" ht="32.25" customHeight="1" x14ac:dyDescent="0.15">
      <c r="A9" s="4">
        <v>7</v>
      </c>
      <c r="B9" s="4" t="s">
        <v>8</v>
      </c>
      <c r="C9" s="4" t="s">
        <v>17</v>
      </c>
      <c r="D9" s="4" t="str">
        <f>"202103212703"</f>
        <v>202103212703</v>
      </c>
      <c r="E9" s="5">
        <v>0</v>
      </c>
      <c r="F9" s="5"/>
      <c r="G9" s="5">
        <f t="shared" si="0"/>
        <v>0</v>
      </c>
      <c r="H9" s="4" t="s">
        <v>15</v>
      </c>
    </row>
    <row r="10" spans="1:8" ht="32.25" customHeight="1" x14ac:dyDescent="0.15">
      <c r="A10" s="4">
        <v>8</v>
      </c>
      <c r="B10" s="4" t="s">
        <v>8</v>
      </c>
      <c r="C10" s="4" t="s">
        <v>18</v>
      </c>
      <c r="D10" s="4" t="str">
        <f>"202103212704"</f>
        <v>202103212704</v>
      </c>
      <c r="E10" s="5">
        <v>0</v>
      </c>
      <c r="F10" s="5"/>
      <c r="G10" s="5">
        <f t="shared" si="0"/>
        <v>0</v>
      </c>
      <c r="H10" s="4" t="s">
        <v>15</v>
      </c>
    </row>
    <row r="11" spans="1:8" ht="32.25" customHeight="1" x14ac:dyDescent="0.15">
      <c r="A11" s="4">
        <v>9</v>
      </c>
      <c r="B11" s="4" t="s">
        <v>8</v>
      </c>
      <c r="C11" s="4" t="s">
        <v>19</v>
      </c>
      <c r="D11" s="4" t="str">
        <f>"202103212707"</f>
        <v>202103212707</v>
      </c>
      <c r="E11" s="5">
        <v>0</v>
      </c>
      <c r="F11" s="5"/>
      <c r="G11" s="5">
        <f t="shared" si="0"/>
        <v>0</v>
      </c>
      <c r="H11" s="4" t="s">
        <v>15</v>
      </c>
    </row>
    <row r="12" spans="1:8" ht="32.25" customHeight="1" x14ac:dyDescent="0.15">
      <c r="A12" s="4">
        <v>10</v>
      </c>
      <c r="B12" s="4" t="s">
        <v>8</v>
      </c>
      <c r="C12" s="4" t="s">
        <v>20</v>
      </c>
      <c r="D12" s="4" t="str">
        <f>"202103212710"</f>
        <v>202103212710</v>
      </c>
      <c r="E12" s="5">
        <v>0</v>
      </c>
      <c r="F12" s="5"/>
      <c r="G12" s="5">
        <f t="shared" si="0"/>
        <v>0</v>
      </c>
      <c r="H12" s="4" t="s">
        <v>15</v>
      </c>
    </row>
    <row r="13" spans="1:8" ht="32.25" customHeight="1" x14ac:dyDescent="0.15">
      <c r="A13" s="4">
        <v>11</v>
      </c>
      <c r="B13" s="4" t="s">
        <v>8</v>
      </c>
      <c r="C13" s="4" t="s">
        <v>21</v>
      </c>
      <c r="D13" s="4" t="str">
        <f>"202103212711"</f>
        <v>202103212711</v>
      </c>
      <c r="E13" s="5">
        <v>0</v>
      </c>
      <c r="F13" s="5"/>
      <c r="G13" s="5">
        <f t="shared" si="0"/>
        <v>0</v>
      </c>
      <c r="H13" s="4" t="s">
        <v>15</v>
      </c>
    </row>
    <row r="14" spans="1:8" ht="32.25" customHeight="1" x14ac:dyDescent="0.15">
      <c r="A14" s="4">
        <v>12</v>
      </c>
      <c r="B14" s="4" t="s">
        <v>8</v>
      </c>
      <c r="C14" s="4" t="s">
        <v>22</v>
      </c>
      <c r="D14" s="4" t="str">
        <f>"202103212712"</f>
        <v>202103212712</v>
      </c>
      <c r="E14" s="5">
        <v>0</v>
      </c>
      <c r="F14" s="5"/>
      <c r="G14" s="5">
        <f t="shared" si="0"/>
        <v>0</v>
      </c>
      <c r="H14" s="4" t="s">
        <v>15</v>
      </c>
    </row>
    <row r="15" spans="1:8" ht="32.25" customHeight="1" x14ac:dyDescent="0.15">
      <c r="A15" s="4">
        <v>13</v>
      </c>
      <c r="B15" s="4" t="s">
        <v>23</v>
      </c>
      <c r="C15" s="4" t="s">
        <v>24</v>
      </c>
      <c r="D15" s="4" t="str">
        <f>"202103212601"</f>
        <v>202103212601</v>
      </c>
      <c r="E15" s="5">
        <v>65.099999999999994</v>
      </c>
      <c r="F15" s="5">
        <v>88.86</v>
      </c>
      <c r="G15" s="5">
        <f t="shared" si="0"/>
        <v>79.355999999999995</v>
      </c>
      <c r="H15" s="4" t="s">
        <v>10</v>
      </c>
    </row>
    <row r="16" spans="1:8" ht="32.25" customHeight="1" x14ac:dyDescent="0.15">
      <c r="A16" s="4">
        <v>14</v>
      </c>
      <c r="B16" s="4" t="s">
        <v>23</v>
      </c>
      <c r="C16" s="4" t="s">
        <v>25</v>
      </c>
      <c r="D16" s="4" t="str">
        <f>"202103212603"</f>
        <v>202103212603</v>
      </c>
      <c r="E16" s="5">
        <v>60.9</v>
      </c>
      <c r="F16" s="5">
        <v>91.57</v>
      </c>
      <c r="G16" s="5">
        <f t="shared" si="0"/>
        <v>79.301999999999992</v>
      </c>
      <c r="H16" s="4" t="s">
        <v>10</v>
      </c>
    </row>
    <row r="17" spans="1:8" ht="32.25" customHeight="1" x14ac:dyDescent="0.15">
      <c r="A17" s="4">
        <v>15</v>
      </c>
      <c r="B17" s="4" t="s">
        <v>23</v>
      </c>
      <c r="C17" s="4" t="s">
        <v>26</v>
      </c>
      <c r="D17" s="4" t="str">
        <f>"202103212602"</f>
        <v>202103212602</v>
      </c>
      <c r="E17" s="5">
        <v>0</v>
      </c>
      <c r="F17" s="5"/>
      <c r="G17" s="5">
        <f t="shared" si="0"/>
        <v>0</v>
      </c>
      <c r="H17" s="4" t="s">
        <v>15</v>
      </c>
    </row>
    <row r="18" spans="1:8" ht="32.25" customHeight="1" x14ac:dyDescent="0.15">
      <c r="A18" s="4">
        <v>16</v>
      </c>
      <c r="B18" s="4" t="s">
        <v>23</v>
      </c>
      <c r="C18" s="4" t="s">
        <v>27</v>
      </c>
      <c r="D18" s="4" t="str">
        <f>"202103212604"</f>
        <v>202103212604</v>
      </c>
      <c r="E18" s="5">
        <v>0</v>
      </c>
      <c r="F18" s="5"/>
      <c r="G18" s="5">
        <f t="shared" si="0"/>
        <v>0</v>
      </c>
      <c r="H18" s="4" t="s">
        <v>15</v>
      </c>
    </row>
    <row r="19" spans="1:8" ht="32.25" customHeight="1" x14ac:dyDescent="0.15">
      <c r="A19" s="4">
        <v>17</v>
      </c>
      <c r="B19" s="4" t="s">
        <v>23</v>
      </c>
      <c r="C19" s="4" t="s">
        <v>28</v>
      </c>
      <c r="D19" s="4" t="str">
        <f>"202103212605"</f>
        <v>202103212605</v>
      </c>
      <c r="E19" s="5">
        <v>0</v>
      </c>
      <c r="F19" s="5"/>
      <c r="G19" s="5">
        <f t="shared" si="0"/>
        <v>0</v>
      </c>
      <c r="H19" s="4" t="s">
        <v>15</v>
      </c>
    </row>
    <row r="20" spans="1:8" ht="32.25" customHeight="1" x14ac:dyDescent="0.15">
      <c r="A20" s="4">
        <v>18</v>
      </c>
      <c r="B20" s="4" t="s">
        <v>23</v>
      </c>
      <c r="C20" s="4" t="s">
        <v>29</v>
      </c>
      <c r="D20" s="4" t="str">
        <f>"202103212606"</f>
        <v>202103212606</v>
      </c>
      <c r="E20" s="5">
        <v>0</v>
      </c>
      <c r="F20" s="5"/>
      <c r="G20" s="5">
        <f t="shared" si="0"/>
        <v>0</v>
      </c>
      <c r="H20" s="4" t="s">
        <v>15</v>
      </c>
    </row>
    <row r="21" spans="1:8" ht="32.25" customHeight="1" x14ac:dyDescent="0.15">
      <c r="A21" s="4">
        <v>19</v>
      </c>
      <c r="B21" s="4" t="s">
        <v>30</v>
      </c>
      <c r="C21" s="4" t="s">
        <v>31</v>
      </c>
      <c r="D21" s="4" t="str">
        <f>"202103212713"</f>
        <v>202103212713</v>
      </c>
      <c r="E21" s="5">
        <v>64.900000000000006</v>
      </c>
      <c r="F21" s="5">
        <v>90.56</v>
      </c>
      <c r="G21" s="5">
        <f t="shared" si="0"/>
        <v>80.296000000000006</v>
      </c>
      <c r="H21" s="4" t="s">
        <v>10</v>
      </c>
    </row>
    <row r="22" spans="1:8" ht="32.25" customHeight="1" x14ac:dyDescent="0.15">
      <c r="A22" s="4">
        <v>20</v>
      </c>
      <c r="B22" s="4" t="s">
        <v>30</v>
      </c>
      <c r="C22" s="6" t="s">
        <v>32</v>
      </c>
      <c r="D22" s="4" t="str">
        <f>"202103212715"</f>
        <v>202103212715</v>
      </c>
      <c r="E22" s="5">
        <v>31</v>
      </c>
      <c r="F22" s="5"/>
      <c r="G22" s="5">
        <v>0</v>
      </c>
      <c r="H22" s="8" t="s">
        <v>102</v>
      </c>
    </row>
    <row r="23" spans="1:8" ht="32.25" customHeight="1" x14ac:dyDescent="0.15">
      <c r="A23" s="4">
        <v>21</v>
      </c>
      <c r="B23" s="4" t="s">
        <v>30</v>
      </c>
      <c r="C23" s="4" t="s">
        <v>33</v>
      </c>
      <c r="D23" s="4" t="str">
        <f>"202103212714"</f>
        <v>202103212714</v>
      </c>
      <c r="E23" s="5">
        <v>0</v>
      </c>
      <c r="F23" s="5"/>
      <c r="G23" s="5">
        <f t="shared" si="0"/>
        <v>0</v>
      </c>
      <c r="H23" s="4" t="s">
        <v>15</v>
      </c>
    </row>
    <row r="24" spans="1:8" ht="32.25" customHeight="1" x14ac:dyDescent="0.15">
      <c r="A24" s="4">
        <v>22</v>
      </c>
      <c r="B24" s="4" t="s">
        <v>30</v>
      </c>
      <c r="C24" s="4" t="s">
        <v>34</v>
      </c>
      <c r="D24" s="4" t="str">
        <f>"202103212716"</f>
        <v>202103212716</v>
      </c>
      <c r="E24" s="5">
        <v>0</v>
      </c>
      <c r="F24" s="5"/>
      <c r="G24" s="5">
        <f t="shared" si="0"/>
        <v>0</v>
      </c>
      <c r="H24" s="4" t="s">
        <v>15</v>
      </c>
    </row>
    <row r="25" spans="1:8" ht="32.25" customHeight="1" x14ac:dyDescent="0.15">
      <c r="A25" s="4">
        <v>23</v>
      </c>
      <c r="B25" s="4" t="s">
        <v>35</v>
      </c>
      <c r="C25" s="4" t="s">
        <v>36</v>
      </c>
      <c r="D25" s="4" t="str">
        <f>"202103212721"</f>
        <v>202103212721</v>
      </c>
      <c r="E25" s="5">
        <v>69.599999999999994</v>
      </c>
      <c r="F25" s="5">
        <v>89.44</v>
      </c>
      <c r="G25" s="5">
        <f t="shared" si="0"/>
        <v>81.503999999999991</v>
      </c>
      <c r="H25" s="4" t="s">
        <v>10</v>
      </c>
    </row>
    <row r="26" spans="1:8" ht="32.25" customHeight="1" x14ac:dyDescent="0.15">
      <c r="A26" s="4">
        <v>24</v>
      </c>
      <c r="B26" s="4" t="s">
        <v>35</v>
      </c>
      <c r="C26" s="4" t="s">
        <v>37</v>
      </c>
      <c r="D26" s="4" t="str">
        <f>"202103212720"</f>
        <v>202103212720</v>
      </c>
      <c r="E26" s="5">
        <v>68.099999999999994</v>
      </c>
      <c r="F26" s="5">
        <v>82.89</v>
      </c>
      <c r="G26" s="5">
        <f t="shared" si="0"/>
        <v>76.974000000000004</v>
      </c>
      <c r="H26" s="4" t="s">
        <v>10</v>
      </c>
    </row>
    <row r="27" spans="1:8" ht="32.25" customHeight="1" x14ac:dyDescent="0.15">
      <c r="A27" s="4">
        <v>25</v>
      </c>
      <c r="B27" s="4" t="s">
        <v>35</v>
      </c>
      <c r="C27" s="4" t="s">
        <v>39</v>
      </c>
      <c r="D27" s="4" t="str">
        <f>"202103212719"</f>
        <v>202103212719</v>
      </c>
      <c r="E27" s="5">
        <v>61.7</v>
      </c>
      <c r="F27" s="5">
        <v>79.11</v>
      </c>
      <c r="G27" s="5">
        <f>E27*0.4+F27*0.6</f>
        <v>72.146000000000001</v>
      </c>
      <c r="H27" s="4" t="s">
        <v>10</v>
      </c>
    </row>
    <row r="28" spans="1:8" ht="32.25" customHeight="1" x14ac:dyDescent="0.15">
      <c r="A28" s="4">
        <v>26</v>
      </c>
      <c r="B28" s="4" t="s">
        <v>35</v>
      </c>
      <c r="C28" s="4" t="s">
        <v>38</v>
      </c>
      <c r="D28" s="4" t="str">
        <f>"202103212722"</f>
        <v>202103212722</v>
      </c>
      <c r="E28" s="5">
        <v>63</v>
      </c>
      <c r="F28" s="5">
        <v>77.56</v>
      </c>
      <c r="G28" s="5">
        <f t="shared" si="0"/>
        <v>71.736000000000004</v>
      </c>
      <c r="H28" s="4" t="s">
        <v>10</v>
      </c>
    </row>
    <row r="29" spans="1:8" ht="32.25" customHeight="1" x14ac:dyDescent="0.15">
      <c r="A29" s="4">
        <v>27</v>
      </c>
      <c r="B29" s="4" t="s">
        <v>35</v>
      </c>
      <c r="C29" s="4" t="s">
        <v>40</v>
      </c>
      <c r="D29" s="4" t="str">
        <f>"202103212717"</f>
        <v>202103212717</v>
      </c>
      <c r="E29" s="5">
        <v>0</v>
      </c>
      <c r="F29" s="5"/>
      <c r="G29" s="5">
        <f t="shared" si="0"/>
        <v>0</v>
      </c>
      <c r="H29" s="4" t="s">
        <v>15</v>
      </c>
    </row>
    <row r="30" spans="1:8" ht="32.25" customHeight="1" x14ac:dyDescent="0.15">
      <c r="A30" s="4">
        <v>28</v>
      </c>
      <c r="B30" s="4" t="s">
        <v>35</v>
      </c>
      <c r="C30" s="4" t="s">
        <v>41</v>
      </c>
      <c r="D30" s="4" t="str">
        <f>"202103212718"</f>
        <v>202103212718</v>
      </c>
      <c r="E30" s="5">
        <v>0</v>
      </c>
      <c r="F30" s="5"/>
      <c r="G30" s="5">
        <f t="shared" si="0"/>
        <v>0</v>
      </c>
      <c r="H30" s="4" t="s">
        <v>15</v>
      </c>
    </row>
    <row r="31" spans="1:8" ht="32.25" customHeight="1" x14ac:dyDescent="0.15">
      <c r="A31" s="4">
        <v>29</v>
      </c>
      <c r="B31" s="4" t="s">
        <v>35</v>
      </c>
      <c r="C31" s="4" t="s">
        <v>42</v>
      </c>
      <c r="D31" s="4" t="str">
        <f>"202103212723"</f>
        <v>202103212723</v>
      </c>
      <c r="E31" s="5">
        <v>0</v>
      </c>
      <c r="F31" s="5"/>
      <c r="G31" s="5">
        <f t="shared" si="0"/>
        <v>0</v>
      </c>
      <c r="H31" s="4" t="s">
        <v>15</v>
      </c>
    </row>
    <row r="32" spans="1:8" ht="32.25" customHeight="1" x14ac:dyDescent="0.15">
      <c r="A32" s="4">
        <v>30</v>
      </c>
      <c r="B32" s="4" t="s">
        <v>35</v>
      </c>
      <c r="C32" s="4" t="s">
        <v>43</v>
      </c>
      <c r="D32" s="4" t="str">
        <f>"202103212724"</f>
        <v>202103212724</v>
      </c>
      <c r="E32" s="5">
        <v>0</v>
      </c>
      <c r="F32" s="5"/>
      <c r="G32" s="5">
        <f t="shared" si="0"/>
        <v>0</v>
      </c>
      <c r="H32" s="4" t="s">
        <v>15</v>
      </c>
    </row>
    <row r="33" spans="1:8" ht="32.25" customHeight="1" x14ac:dyDescent="0.15">
      <c r="A33" s="4">
        <v>31</v>
      </c>
      <c r="B33" s="4" t="s">
        <v>44</v>
      </c>
      <c r="C33" s="4" t="s">
        <v>45</v>
      </c>
      <c r="D33" s="4" t="str">
        <f>"202103212801"</f>
        <v>202103212801</v>
      </c>
      <c r="E33" s="5">
        <v>66.099999999999994</v>
      </c>
      <c r="F33" s="5">
        <v>89</v>
      </c>
      <c r="G33" s="5">
        <f t="shared" si="0"/>
        <v>79.84</v>
      </c>
      <c r="H33" s="4" t="s">
        <v>10</v>
      </c>
    </row>
    <row r="34" spans="1:8" ht="32.25" customHeight="1" x14ac:dyDescent="0.15">
      <c r="A34" s="4">
        <v>32</v>
      </c>
      <c r="B34" s="4" t="s">
        <v>44</v>
      </c>
      <c r="C34" s="4" t="s">
        <v>46</v>
      </c>
      <c r="D34" s="4" t="str">
        <f>"202103212727"</f>
        <v>202103212727</v>
      </c>
      <c r="E34" s="5">
        <v>65.3</v>
      </c>
      <c r="F34" s="5">
        <v>81.44</v>
      </c>
      <c r="G34" s="5">
        <f t="shared" si="0"/>
        <v>74.983999999999995</v>
      </c>
      <c r="H34" s="4" t="s">
        <v>10</v>
      </c>
    </row>
    <row r="35" spans="1:8" ht="32.25" customHeight="1" x14ac:dyDescent="0.15">
      <c r="A35" s="4">
        <v>33</v>
      </c>
      <c r="B35" s="4" t="s">
        <v>44</v>
      </c>
      <c r="C35" s="4" t="s">
        <v>47</v>
      </c>
      <c r="D35" s="4" t="str">
        <f>"202103212728"</f>
        <v>202103212728</v>
      </c>
      <c r="E35" s="5">
        <v>59.9</v>
      </c>
      <c r="F35" s="5">
        <v>78</v>
      </c>
      <c r="G35" s="5">
        <f t="shared" si="0"/>
        <v>70.759999999999991</v>
      </c>
      <c r="H35" s="4" t="s">
        <v>10</v>
      </c>
    </row>
    <row r="36" spans="1:8" ht="32.25" customHeight="1" x14ac:dyDescent="0.15">
      <c r="A36" s="4">
        <v>34</v>
      </c>
      <c r="B36" s="4" t="s">
        <v>44</v>
      </c>
      <c r="C36" s="4" t="s">
        <v>48</v>
      </c>
      <c r="D36" s="4" t="str">
        <f>"202103212732"</f>
        <v>202103212732</v>
      </c>
      <c r="E36" s="5">
        <v>57.4</v>
      </c>
      <c r="F36" s="5">
        <v>78.11</v>
      </c>
      <c r="G36" s="5">
        <f>E36*0.4+F36*0.6</f>
        <v>69.825999999999993</v>
      </c>
      <c r="H36" s="4" t="s">
        <v>10</v>
      </c>
    </row>
    <row r="37" spans="1:8" ht="32.25" customHeight="1" x14ac:dyDescent="0.15">
      <c r="A37" s="4">
        <v>35</v>
      </c>
      <c r="B37" s="4" t="s">
        <v>44</v>
      </c>
      <c r="C37" s="4" t="s">
        <v>49</v>
      </c>
      <c r="D37" s="4" t="str">
        <f>"202103212725"</f>
        <v>202103212725</v>
      </c>
      <c r="E37" s="5">
        <v>0</v>
      </c>
      <c r="F37" s="5"/>
      <c r="G37" s="5">
        <f t="shared" si="0"/>
        <v>0</v>
      </c>
      <c r="H37" s="4" t="s">
        <v>15</v>
      </c>
    </row>
    <row r="38" spans="1:8" ht="32.25" customHeight="1" x14ac:dyDescent="0.15">
      <c r="A38" s="4">
        <v>36</v>
      </c>
      <c r="B38" s="4" t="s">
        <v>44</v>
      </c>
      <c r="C38" s="4" t="s">
        <v>50</v>
      </c>
      <c r="D38" s="4" t="str">
        <f>"202103212726"</f>
        <v>202103212726</v>
      </c>
      <c r="E38" s="5">
        <v>0</v>
      </c>
      <c r="F38" s="5"/>
      <c r="G38" s="5">
        <f t="shared" si="0"/>
        <v>0</v>
      </c>
      <c r="H38" s="4" t="s">
        <v>15</v>
      </c>
    </row>
    <row r="39" spans="1:8" ht="32.25" customHeight="1" x14ac:dyDescent="0.15">
      <c r="A39" s="4">
        <v>37</v>
      </c>
      <c r="B39" s="4" t="s">
        <v>44</v>
      </c>
      <c r="C39" s="4" t="s">
        <v>51</v>
      </c>
      <c r="D39" s="4" t="str">
        <f>"202103212729"</f>
        <v>202103212729</v>
      </c>
      <c r="E39" s="5">
        <v>0</v>
      </c>
      <c r="F39" s="5"/>
      <c r="G39" s="5">
        <f t="shared" si="0"/>
        <v>0</v>
      </c>
      <c r="H39" s="4" t="s">
        <v>15</v>
      </c>
    </row>
    <row r="40" spans="1:8" ht="32.25" customHeight="1" x14ac:dyDescent="0.15">
      <c r="A40" s="4">
        <v>38</v>
      </c>
      <c r="B40" s="4" t="s">
        <v>44</v>
      </c>
      <c r="C40" s="4" t="s">
        <v>52</v>
      </c>
      <c r="D40" s="4" t="str">
        <f>"202103212730"</f>
        <v>202103212730</v>
      </c>
      <c r="E40" s="5">
        <v>0</v>
      </c>
      <c r="F40" s="5"/>
      <c r="G40" s="5">
        <f t="shared" si="0"/>
        <v>0</v>
      </c>
      <c r="H40" s="4" t="s">
        <v>15</v>
      </c>
    </row>
    <row r="41" spans="1:8" ht="32.25" customHeight="1" x14ac:dyDescent="0.15">
      <c r="A41" s="4">
        <v>39</v>
      </c>
      <c r="B41" s="4" t="s">
        <v>44</v>
      </c>
      <c r="C41" s="4" t="s">
        <v>53</v>
      </c>
      <c r="D41" s="4" t="str">
        <f>"202103212731"</f>
        <v>202103212731</v>
      </c>
      <c r="E41" s="5">
        <v>0</v>
      </c>
      <c r="F41" s="5"/>
      <c r="G41" s="5">
        <f t="shared" si="0"/>
        <v>0</v>
      </c>
      <c r="H41" s="4" t="s">
        <v>15</v>
      </c>
    </row>
    <row r="42" spans="1:8" ht="32.25" customHeight="1" x14ac:dyDescent="0.15">
      <c r="A42" s="4">
        <v>40</v>
      </c>
      <c r="B42" s="4" t="s">
        <v>44</v>
      </c>
      <c r="C42" s="4" t="s">
        <v>54</v>
      </c>
      <c r="D42" s="4" t="str">
        <f>"202103212733"</f>
        <v>202103212733</v>
      </c>
      <c r="E42" s="5">
        <v>0</v>
      </c>
      <c r="F42" s="5"/>
      <c r="G42" s="5">
        <f t="shared" si="0"/>
        <v>0</v>
      </c>
      <c r="H42" s="4" t="s">
        <v>15</v>
      </c>
    </row>
    <row r="43" spans="1:8" ht="32.25" customHeight="1" x14ac:dyDescent="0.15">
      <c r="A43" s="4">
        <v>41</v>
      </c>
      <c r="B43" s="4" t="s">
        <v>44</v>
      </c>
      <c r="C43" s="4" t="s">
        <v>55</v>
      </c>
      <c r="D43" s="4" t="str">
        <f>"202103212802"</f>
        <v>202103212802</v>
      </c>
      <c r="E43" s="5">
        <v>0</v>
      </c>
      <c r="F43" s="5"/>
      <c r="G43" s="5">
        <f t="shared" si="0"/>
        <v>0</v>
      </c>
      <c r="H43" s="4" t="s">
        <v>15</v>
      </c>
    </row>
    <row r="44" spans="1:8" ht="32.25" customHeight="1" x14ac:dyDescent="0.15">
      <c r="A44" s="4">
        <v>42</v>
      </c>
      <c r="B44" s="4" t="s">
        <v>44</v>
      </c>
      <c r="C44" s="4" t="s">
        <v>56</v>
      </c>
      <c r="D44" s="4" t="str">
        <f>"202103212803"</f>
        <v>202103212803</v>
      </c>
      <c r="E44" s="5">
        <v>0</v>
      </c>
      <c r="F44" s="5"/>
      <c r="G44" s="5">
        <f t="shared" si="0"/>
        <v>0</v>
      </c>
      <c r="H44" s="4" t="s">
        <v>15</v>
      </c>
    </row>
    <row r="45" spans="1:8" ht="32.25" customHeight="1" x14ac:dyDescent="0.15">
      <c r="A45" s="4">
        <v>43</v>
      </c>
      <c r="B45" s="4" t="s">
        <v>44</v>
      </c>
      <c r="C45" s="4" t="s">
        <v>57</v>
      </c>
      <c r="D45" s="4" t="str">
        <f>"202103212804"</f>
        <v>202103212804</v>
      </c>
      <c r="E45" s="5">
        <v>0</v>
      </c>
      <c r="F45" s="5"/>
      <c r="G45" s="5">
        <f t="shared" si="0"/>
        <v>0</v>
      </c>
      <c r="H45" s="4" t="s">
        <v>15</v>
      </c>
    </row>
    <row r="46" spans="1:8" ht="32.25" customHeight="1" x14ac:dyDescent="0.15">
      <c r="A46" s="4">
        <v>44</v>
      </c>
      <c r="B46" s="4" t="s">
        <v>44</v>
      </c>
      <c r="C46" s="4" t="s">
        <v>58</v>
      </c>
      <c r="D46" s="4" t="str">
        <f>"202103212805"</f>
        <v>202103212805</v>
      </c>
      <c r="E46" s="5">
        <v>0</v>
      </c>
      <c r="F46" s="5"/>
      <c r="G46" s="5">
        <f t="shared" si="0"/>
        <v>0</v>
      </c>
      <c r="H46" s="4" t="s">
        <v>15</v>
      </c>
    </row>
    <row r="47" spans="1:8" ht="32.25" customHeight="1" x14ac:dyDescent="0.15">
      <c r="A47" s="4">
        <v>45</v>
      </c>
      <c r="B47" s="4" t="s">
        <v>59</v>
      </c>
      <c r="C47" s="4" t="s">
        <v>60</v>
      </c>
      <c r="D47" s="4" t="str">
        <f>"202103212809"</f>
        <v>202103212809</v>
      </c>
      <c r="E47" s="5">
        <v>62.7</v>
      </c>
      <c r="F47" s="5">
        <v>84.89</v>
      </c>
      <c r="G47" s="5">
        <f t="shared" si="0"/>
        <v>76.013999999999996</v>
      </c>
      <c r="H47" s="4" t="s">
        <v>10</v>
      </c>
    </row>
    <row r="48" spans="1:8" ht="32.25" customHeight="1" x14ac:dyDescent="0.15">
      <c r="A48" s="4">
        <v>46</v>
      </c>
      <c r="B48" s="4" t="s">
        <v>59</v>
      </c>
      <c r="C48" s="4" t="s">
        <v>61</v>
      </c>
      <c r="D48" s="4" t="str">
        <f>"202103212807"</f>
        <v>202103212807</v>
      </c>
      <c r="E48" s="5">
        <v>60.1</v>
      </c>
      <c r="F48" s="5">
        <v>80.67</v>
      </c>
      <c r="G48" s="5">
        <f t="shared" si="0"/>
        <v>72.442000000000007</v>
      </c>
      <c r="H48" s="4" t="s">
        <v>10</v>
      </c>
    </row>
    <row r="49" spans="1:8" ht="32.25" customHeight="1" x14ac:dyDescent="0.15">
      <c r="A49" s="4">
        <v>47</v>
      </c>
      <c r="B49" s="4" t="s">
        <v>59</v>
      </c>
      <c r="C49" s="4" t="s">
        <v>62</v>
      </c>
      <c r="D49" s="4" t="str">
        <f>"202103212808"</f>
        <v>202103212808</v>
      </c>
      <c r="E49" s="5">
        <v>52.9</v>
      </c>
      <c r="F49" s="5">
        <v>82.56</v>
      </c>
      <c r="G49" s="5">
        <f t="shared" si="0"/>
        <v>70.695999999999998</v>
      </c>
      <c r="H49" s="4" t="s">
        <v>10</v>
      </c>
    </row>
    <row r="50" spans="1:8" ht="32.25" customHeight="1" x14ac:dyDescent="0.15">
      <c r="A50" s="4">
        <v>48</v>
      </c>
      <c r="B50" s="4" t="s">
        <v>59</v>
      </c>
      <c r="C50" s="4" t="s">
        <v>63</v>
      </c>
      <c r="D50" s="4" t="str">
        <f>"202103212806"</f>
        <v>202103212806</v>
      </c>
      <c r="E50" s="5">
        <v>0</v>
      </c>
      <c r="F50" s="5"/>
      <c r="G50" s="5">
        <f t="shared" si="0"/>
        <v>0</v>
      </c>
      <c r="H50" s="4" t="s">
        <v>15</v>
      </c>
    </row>
    <row r="51" spans="1:8" ht="32.25" customHeight="1" x14ac:dyDescent="0.15">
      <c r="A51" s="4">
        <v>49</v>
      </c>
      <c r="B51" s="4" t="s">
        <v>64</v>
      </c>
      <c r="C51" s="4" t="s">
        <v>65</v>
      </c>
      <c r="D51" s="4" t="str">
        <f>"202103212810"</f>
        <v>202103212810</v>
      </c>
      <c r="E51" s="5">
        <v>67.3</v>
      </c>
      <c r="F51" s="5">
        <v>84.89</v>
      </c>
      <c r="G51" s="5">
        <f t="shared" si="0"/>
        <v>77.853999999999999</v>
      </c>
      <c r="H51" s="4" t="s">
        <v>10</v>
      </c>
    </row>
    <row r="52" spans="1:8" ht="32.25" customHeight="1" x14ac:dyDescent="0.15">
      <c r="A52" s="4">
        <v>50</v>
      </c>
      <c r="B52" s="4" t="s">
        <v>64</v>
      </c>
      <c r="C52" s="4" t="s">
        <v>67</v>
      </c>
      <c r="D52" s="4" t="str">
        <f>"202103212813"</f>
        <v>202103212813</v>
      </c>
      <c r="E52" s="5">
        <v>55.5</v>
      </c>
      <c r="F52" s="5">
        <v>85.22</v>
      </c>
      <c r="G52" s="5">
        <f>E52*0.4+F52*0.6</f>
        <v>73.331999999999994</v>
      </c>
      <c r="H52" s="4" t="s">
        <v>10</v>
      </c>
    </row>
    <row r="53" spans="1:8" ht="32.25" customHeight="1" x14ac:dyDescent="0.15">
      <c r="A53" s="4">
        <v>51</v>
      </c>
      <c r="B53" s="4" t="s">
        <v>64</v>
      </c>
      <c r="C53" s="4" t="s">
        <v>68</v>
      </c>
      <c r="D53" s="4" t="str">
        <f>"202103212812"</f>
        <v>202103212812</v>
      </c>
      <c r="E53" s="5">
        <v>54.3</v>
      </c>
      <c r="F53" s="5">
        <v>82.11</v>
      </c>
      <c r="G53" s="5">
        <f>E53*0.4+F53*0.6</f>
        <v>70.98599999999999</v>
      </c>
      <c r="H53" s="4" t="s">
        <v>10</v>
      </c>
    </row>
    <row r="54" spans="1:8" ht="32.25" customHeight="1" x14ac:dyDescent="0.15">
      <c r="A54" s="4">
        <v>52</v>
      </c>
      <c r="B54" s="4" t="s">
        <v>64</v>
      </c>
      <c r="C54" s="4" t="s">
        <v>66</v>
      </c>
      <c r="D54" s="4" t="str">
        <f>"202103212815"</f>
        <v>202103212815</v>
      </c>
      <c r="E54" s="5">
        <v>61.2</v>
      </c>
      <c r="F54" s="5">
        <v>76.56</v>
      </c>
      <c r="G54" s="5">
        <f t="shared" si="0"/>
        <v>70.415999999999997</v>
      </c>
      <c r="H54" s="4" t="s">
        <v>10</v>
      </c>
    </row>
    <row r="55" spans="1:8" ht="32.25" customHeight="1" x14ac:dyDescent="0.15">
      <c r="A55" s="4">
        <v>53</v>
      </c>
      <c r="B55" s="4" t="s">
        <v>64</v>
      </c>
      <c r="C55" s="4" t="s">
        <v>69</v>
      </c>
      <c r="D55" s="4" t="str">
        <f>"202103212811"</f>
        <v>202103212811</v>
      </c>
      <c r="E55" s="5">
        <v>37.5</v>
      </c>
      <c r="F55" s="5">
        <v>82</v>
      </c>
      <c r="G55" s="5">
        <f t="shared" si="0"/>
        <v>64.199999999999989</v>
      </c>
      <c r="H55" s="4" t="s">
        <v>10</v>
      </c>
    </row>
    <row r="56" spans="1:8" ht="32.25" customHeight="1" x14ac:dyDescent="0.15">
      <c r="A56" s="4">
        <v>54</v>
      </c>
      <c r="B56" s="4" t="s">
        <v>64</v>
      </c>
      <c r="C56" s="4" t="s">
        <v>70</v>
      </c>
      <c r="D56" s="4" t="str">
        <f>"202103212814"</f>
        <v>202103212814</v>
      </c>
      <c r="E56" s="5">
        <v>0</v>
      </c>
      <c r="F56" s="5"/>
      <c r="G56" s="5">
        <f t="shared" si="0"/>
        <v>0</v>
      </c>
      <c r="H56" s="4" t="s">
        <v>15</v>
      </c>
    </row>
    <row r="57" spans="1:8" ht="32.25" customHeight="1" x14ac:dyDescent="0.15">
      <c r="A57" s="4">
        <v>55</v>
      </c>
      <c r="B57" s="4" t="s">
        <v>71</v>
      </c>
      <c r="C57" s="4" t="s">
        <v>72</v>
      </c>
      <c r="D57" s="4" t="str">
        <f>"202103212820"</f>
        <v>202103212820</v>
      </c>
      <c r="E57" s="5">
        <v>68.400000000000006</v>
      </c>
      <c r="F57" s="5">
        <v>87.33</v>
      </c>
      <c r="G57" s="5">
        <f t="shared" si="0"/>
        <v>79.757999999999996</v>
      </c>
      <c r="H57" s="4" t="s">
        <v>10</v>
      </c>
    </row>
    <row r="58" spans="1:8" ht="32.25" customHeight="1" x14ac:dyDescent="0.15">
      <c r="A58" s="4">
        <v>56</v>
      </c>
      <c r="B58" s="4" t="s">
        <v>71</v>
      </c>
      <c r="C58" s="4" t="s">
        <v>73</v>
      </c>
      <c r="D58" s="4" t="str">
        <f>"202103212821"</f>
        <v>202103212821</v>
      </c>
      <c r="E58" s="5">
        <v>60.9</v>
      </c>
      <c r="F58" s="5">
        <v>84.78</v>
      </c>
      <c r="G58" s="5">
        <f t="shared" si="0"/>
        <v>75.228000000000009</v>
      </c>
      <c r="H58" s="4" t="s">
        <v>10</v>
      </c>
    </row>
    <row r="59" spans="1:8" ht="32.25" customHeight="1" x14ac:dyDescent="0.15">
      <c r="A59" s="4">
        <v>57</v>
      </c>
      <c r="B59" s="4" t="s">
        <v>71</v>
      </c>
      <c r="C59" s="6" t="s">
        <v>74</v>
      </c>
      <c r="D59" s="4" t="str">
        <f>"202103212822"</f>
        <v>202103212822</v>
      </c>
      <c r="E59" s="5">
        <v>52.8</v>
      </c>
      <c r="F59" s="5"/>
      <c r="G59" s="5">
        <f t="shared" si="0"/>
        <v>21.12</v>
      </c>
      <c r="H59" s="4" t="s">
        <v>10</v>
      </c>
    </row>
    <row r="60" spans="1:8" ht="32.25" customHeight="1" x14ac:dyDescent="0.15">
      <c r="A60" s="4">
        <v>58</v>
      </c>
      <c r="B60" s="4" t="s">
        <v>71</v>
      </c>
      <c r="C60" s="6" t="s">
        <v>75</v>
      </c>
      <c r="D60" s="4" t="str">
        <f>"202103212816"</f>
        <v>202103212816</v>
      </c>
      <c r="E60" s="5">
        <v>52.5</v>
      </c>
      <c r="F60" s="5"/>
      <c r="G60" s="5">
        <f t="shared" si="0"/>
        <v>21</v>
      </c>
      <c r="H60" s="8" t="s">
        <v>102</v>
      </c>
    </row>
    <row r="61" spans="1:8" ht="32.25" customHeight="1" x14ac:dyDescent="0.15">
      <c r="A61" s="4">
        <v>59</v>
      </c>
      <c r="B61" s="4" t="s">
        <v>71</v>
      </c>
      <c r="C61" s="4" t="s">
        <v>76</v>
      </c>
      <c r="D61" s="4" t="str">
        <f>"202103212817"</f>
        <v>202103212817</v>
      </c>
      <c r="E61" s="5">
        <v>0</v>
      </c>
      <c r="F61" s="5"/>
      <c r="G61" s="5">
        <f t="shared" si="0"/>
        <v>0</v>
      </c>
      <c r="H61" s="4" t="s">
        <v>15</v>
      </c>
    </row>
    <row r="62" spans="1:8" ht="32.25" customHeight="1" x14ac:dyDescent="0.15">
      <c r="A62" s="4">
        <v>60</v>
      </c>
      <c r="B62" s="4" t="s">
        <v>71</v>
      </c>
      <c r="C62" s="4" t="s">
        <v>77</v>
      </c>
      <c r="D62" s="4" t="str">
        <f>"202103212818"</f>
        <v>202103212818</v>
      </c>
      <c r="E62" s="5">
        <v>0</v>
      </c>
      <c r="F62" s="5"/>
      <c r="G62" s="5">
        <f t="shared" si="0"/>
        <v>0</v>
      </c>
      <c r="H62" s="4" t="s">
        <v>15</v>
      </c>
    </row>
    <row r="63" spans="1:8" ht="32.25" customHeight="1" x14ac:dyDescent="0.15">
      <c r="A63" s="4">
        <v>61</v>
      </c>
      <c r="B63" s="4" t="s">
        <v>71</v>
      </c>
      <c r="C63" s="4" t="s">
        <v>78</v>
      </c>
      <c r="D63" s="4" t="str">
        <f>"202103212819"</f>
        <v>202103212819</v>
      </c>
      <c r="E63" s="5">
        <v>0</v>
      </c>
      <c r="F63" s="5"/>
      <c r="G63" s="5">
        <f t="shared" si="0"/>
        <v>0</v>
      </c>
      <c r="H63" s="4" t="s">
        <v>15</v>
      </c>
    </row>
    <row r="64" spans="1:8" ht="32.25" customHeight="1" x14ac:dyDescent="0.15">
      <c r="A64" s="4">
        <v>62</v>
      </c>
      <c r="B64" s="4" t="s">
        <v>71</v>
      </c>
      <c r="C64" s="4" t="s">
        <v>79</v>
      </c>
      <c r="D64" s="4" t="str">
        <f>"202103212823"</f>
        <v>202103212823</v>
      </c>
      <c r="E64" s="5">
        <v>0</v>
      </c>
      <c r="F64" s="5"/>
      <c r="G64" s="5">
        <f t="shared" si="0"/>
        <v>0</v>
      </c>
      <c r="H64" s="4" t="s">
        <v>15</v>
      </c>
    </row>
    <row r="65" spans="1:8" ht="32.25" customHeight="1" x14ac:dyDescent="0.15">
      <c r="A65" s="4">
        <v>63</v>
      </c>
      <c r="B65" s="4" t="s">
        <v>71</v>
      </c>
      <c r="C65" s="4" t="s">
        <v>80</v>
      </c>
      <c r="D65" s="4" t="str">
        <f>"202103212824"</f>
        <v>202103212824</v>
      </c>
      <c r="E65" s="5">
        <v>0</v>
      </c>
      <c r="F65" s="5"/>
      <c r="G65" s="5">
        <f t="shared" si="0"/>
        <v>0</v>
      </c>
      <c r="H65" s="4" t="s">
        <v>15</v>
      </c>
    </row>
    <row r="66" spans="1:8" ht="32.25" customHeight="1" x14ac:dyDescent="0.15">
      <c r="A66" s="4">
        <v>64</v>
      </c>
      <c r="B66" s="4" t="s">
        <v>81</v>
      </c>
      <c r="C66" s="4" t="s">
        <v>82</v>
      </c>
      <c r="D66" s="4" t="str">
        <f>"202103212608"</f>
        <v>202103212608</v>
      </c>
      <c r="E66" s="5">
        <v>51.6</v>
      </c>
      <c r="F66" s="5">
        <v>88.29</v>
      </c>
      <c r="G66" s="5">
        <f t="shared" si="0"/>
        <v>73.614000000000004</v>
      </c>
      <c r="H66" s="4" t="s">
        <v>10</v>
      </c>
    </row>
    <row r="67" spans="1:8" ht="32.25" customHeight="1" x14ac:dyDescent="0.15">
      <c r="A67" s="4">
        <v>65</v>
      </c>
      <c r="B67" s="4" t="s">
        <v>81</v>
      </c>
      <c r="C67" s="4" t="s">
        <v>83</v>
      </c>
      <c r="D67" s="4" t="str">
        <f>"202103212609"</f>
        <v>202103212609</v>
      </c>
      <c r="E67" s="5">
        <v>49.8</v>
      </c>
      <c r="F67" s="5">
        <v>86.86</v>
      </c>
      <c r="G67" s="5">
        <f t="shared" si="0"/>
        <v>72.036000000000001</v>
      </c>
      <c r="H67" s="4" t="s">
        <v>10</v>
      </c>
    </row>
    <row r="68" spans="1:8" ht="32.25" customHeight="1" x14ac:dyDescent="0.15">
      <c r="A68" s="4">
        <v>66</v>
      </c>
      <c r="B68" s="4" t="s">
        <v>81</v>
      </c>
      <c r="C68" s="6" t="s">
        <v>84</v>
      </c>
      <c r="D68" s="4" t="str">
        <f>"202103212607"</f>
        <v>202103212607</v>
      </c>
      <c r="E68" s="5">
        <v>0</v>
      </c>
      <c r="F68" s="5"/>
      <c r="G68" s="5">
        <f t="shared" ref="G68:G82" si="1">E68*0.4+F68*0.6</f>
        <v>0</v>
      </c>
      <c r="H68" s="4" t="s">
        <v>15</v>
      </c>
    </row>
    <row r="69" spans="1:8" ht="32.25" customHeight="1" x14ac:dyDescent="0.15">
      <c r="A69" s="4">
        <v>67</v>
      </c>
      <c r="B69" s="4" t="s">
        <v>85</v>
      </c>
      <c r="C69" s="6" t="s">
        <v>86</v>
      </c>
      <c r="D69" s="4" t="str">
        <f>"202103212610"</f>
        <v>202103212610</v>
      </c>
      <c r="E69" s="5">
        <v>60.4</v>
      </c>
      <c r="F69" s="5"/>
      <c r="G69" s="5"/>
      <c r="H69" s="8" t="s">
        <v>102</v>
      </c>
    </row>
    <row r="70" spans="1:8" ht="32.25" customHeight="1" x14ac:dyDescent="0.15">
      <c r="A70" s="4">
        <v>68</v>
      </c>
      <c r="B70" s="4" t="s">
        <v>85</v>
      </c>
      <c r="C70" s="6" t="s">
        <v>87</v>
      </c>
      <c r="D70" s="4" t="str">
        <f>"202103212618"</f>
        <v>202103212618</v>
      </c>
      <c r="E70" s="5">
        <v>59.2</v>
      </c>
      <c r="F70" s="5">
        <v>84.57</v>
      </c>
      <c r="G70" s="5">
        <f t="shared" si="1"/>
        <v>74.421999999999997</v>
      </c>
      <c r="H70" s="4" t="s">
        <v>10</v>
      </c>
    </row>
    <row r="71" spans="1:8" ht="32.25" customHeight="1" x14ac:dyDescent="0.15">
      <c r="A71" s="4">
        <v>69</v>
      </c>
      <c r="B71" s="4" t="s">
        <v>85</v>
      </c>
      <c r="C71" s="6" t="s">
        <v>88</v>
      </c>
      <c r="D71" s="4" t="str">
        <f>"202103212619"</f>
        <v>202103212619</v>
      </c>
      <c r="E71" s="5">
        <v>55.6</v>
      </c>
      <c r="F71" s="5">
        <v>63.29</v>
      </c>
      <c r="G71" s="5">
        <f t="shared" si="1"/>
        <v>60.213999999999999</v>
      </c>
      <c r="H71" s="4" t="s">
        <v>10</v>
      </c>
    </row>
    <row r="72" spans="1:8" ht="32.25" customHeight="1" x14ac:dyDescent="0.15">
      <c r="A72" s="4">
        <v>70</v>
      </c>
      <c r="B72" s="4" t="s">
        <v>85</v>
      </c>
      <c r="C72" s="6" t="s">
        <v>89</v>
      </c>
      <c r="D72" s="4" t="str">
        <f>"202103212617"</f>
        <v>202103212617</v>
      </c>
      <c r="E72" s="5">
        <v>53.3</v>
      </c>
      <c r="F72" s="5"/>
      <c r="G72" s="5"/>
      <c r="H72" s="8" t="s">
        <v>102</v>
      </c>
    </row>
    <row r="73" spans="1:8" ht="32.25" customHeight="1" x14ac:dyDescent="0.15">
      <c r="A73" s="4">
        <v>71</v>
      </c>
      <c r="B73" s="4" t="s">
        <v>85</v>
      </c>
      <c r="C73" s="6" t="s">
        <v>90</v>
      </c>
      <c r="D73" s="4" t="str">
        <f>"202103212624"</f>
        <v>202103212624</v>
      </c>
      <c r="E73" s="5">
        <v>51.4</v>
      </c>
      <c r="F73" s="5">
        <v>80.709999999999994</v>
      </c>
      <c r="G73" s="5">
        <f t="shared" si="1"/>
        <v>68.98599999999999</v>
      </c>
      <c r="H73" s="4" t="s">
        <v>10</v>
      </c>
    </row>
    <row r="74" spans="1:8" ht="32.25" customHeight="1" x14ac:dyDescent="0.15">
      <c r="A74" s="4">
        <v>72</v>
      </c>
      <c r="B74" s="4" t="s">
        <v>85</v>
      </c>
      <c r="C74" s="4" t="s">
        <v>91</v>
      </c>
      <c r="D74" s="4" t="str">
        <f>"202103212612"</f>
        <v>202103212612</v>
      </c>
      <c r="E74" s="5">
        <v>49.9</v>
      </c>
      <c r="F74" s="5">
        <v>73.569999999999993</v>
      </c>
      <c r="G74" s="5">
        <f t="shared" si="1"/>
        <v>64.102000000000004</v>
      </c>
      <c r="H74" s="4" t="s">
        <v>10</v>
      </c>
    </row>
    <row r="75" spans="1:8" ht="32.25" customHeight="1" x14ac:dyDescent="0.15">
      <c r="A75" s="4">
        <v>73</v>
      </c>
      <c r="B75" s="4" t="s">
        <v>85</v>
      </c>
      <c r="C75" s="4" t="s">
        <v>92</v>
      </c>
      <c r="D75" s="4" t="str">
        <f>"202103212611"</f>
        <v>202103212611</v>
      </c>
      <c r="E75" s="5">
        <v>46.4</v>
      </c>
      <c r="F75" s="5">
        <v>74.290000000000006</v>
      </c>
      <c r="G75" s="5">
        <f t="shared" si="1"/>
        <v>63.134</v>
      </c>
      <c r="H75" s="4" t="s">
        <v>10</v>
      </c>
    </row>
    <row r="76" spans="1:8" ht="111" customHeight="1" x14ac:dyDescent="0.15">
      <c r="A76" s="4">
        <v>74</v>
      </c>
      <c r="B76" s="4" t="s">
        <v>85</v>
      </c>
      <c r="C76" s="4" t="s">
        <v>93</v>
      </c>
      <c r="D76" s="4" t="str">
        <f>"202103212620"</f>
        <v>202103212620</v>
      </c>
      <c r="E76" s="5">
        <v>38.799999999999997</v>
      </c>
      <c r="F76" s="5">
        <v>61.14</v>
      </c>
      <c r="G76" s="5">
        <v>0</v>
      </c>
      <c r="H76" s="7" t="s">
        <v>103</v>
      </c>
    </row>
    <row r="77" spans="1:8" ht="32.25" customHeight="1" x14ac:dyDescent="0.15">
      <c r="A77" s="4">
        <v>75</v>
      </c>
      <c r="B77" s="4" t="s">
        <v>85</v>
      </c>
      <c r="C77" s="4" t="s">
        <v>94</v>
      </c>
      <c r="D77" s="4" t="str">
        <f>"202103212613"</f>
        <v>202103212613</v>
      </c>
      <c r="E77" s="5">
        <v>0</v>
      </c>
      <c r="F77" s="5"/>
      <c r="G77" s="5">
        <f t="shared" si="1"/>
        <v>0</v>
      </c>
      <c r="H77" s="4" t="s">
        <v>15</v>
      </c>
    </row>
    <row r="78" spans="1:8" ht="32.25" customHeight="1" x14ac:dyDescent="0.15">
      <c r="A78" s="4">
        <v>76</v>
      </c>
      <c r="B78" s="4" t="s">
        <v>85</v>
      </c>
      <c r="C78" s="4" t="s">
        <v>95</v>
      </c>
      <c r="D78" s="4" t="str">
        <f>"202103212614"</f>
        <v>202103212614</v>
      </c>
      <c r="E78" s="5">
        <v>0</v>
      </c>
      <c r="F78" s="5"/>
      <c r="G78" s="5">
        <f t="shared" si="1"/>
        <v>0</v>
      </c>
      <c r="H78" s="4" t="s">
        <v>15</v>
      </c>
    </row>
    <row r="79" spans="1:8" ht="32.25" customHeight="1" x14ac:dyDescent="0.15">
      <c r="A79" s="4">
        <v>77</v>
      </c>
      <c r="B79" s="4" t="s">
        <v>85</v>
      </c>
      <c r="C79" s="4" t="s">
        <v>96</v>
      </c>
      <c r="D79" s="4" t="str">
        <f>"202103212615"</f>
        <v>202103212615</v>
      </c>
      <c r="E79" s="5">
        <v>0</v>
      </c>
      <c r="F79" s="5"/>
      <c r="G79" s="5">
        <f t="shared" si="1"/>
        <v>0</v>
      </c>
      <c r="H79" s="4" t="s">
        <v>15</v>
      </c>
    </row>
    <row r="80" spans="1:8" ht="32.25" customHeight="1" x14ac:dyDescent="0.15">
      <c r="A80" s="4">
        <v>78</v>
      </c>
      <c r="B80" s="4" t="s">
        <v>85</v>
      </c>
      <c r="C80" s="4" t="s">
        <v>97</v>
      </c>
      <c r="D80" s="4" t="str">
        <f>"202103212616"</f>
        <v>202103212616</v>
      </c>
      <c r="E80" s="5">
        <v>0</v>
      </c>
      <c r="F80" s="5"/>
      <c r="G80" s="5">
        <f t="shared" si="1"/>
        <v>0</v>
      </c>
      <c r="H80" s="4" t="s">
        <v>15</v>
      </c>
    </row>
    <row r="81" spans="1:8" ht="32.25" customHeight="1" x14ac:dyDescent="0.15">
      <c r="A81" s="4">
        <v>79</v>
      </c>
      <c r="B81" s="4" t="s">
        <v>85</v>
      </c>
      <c r="C81" s="4" t="s">
        <v>98</v>
      </c>
      <c r="D81" s="4" t="str">
        <f>"202103212621"</f>
        <v>202103212621</v>
      </c>
      <c r="E81" s="5">
        <v>0</v>
      </c>
      <c r="F81" s="5"/>
      <c r="G81" s="5">
        <f t="shared" si="1"/>
        <v>0</v>
      </c>
      <c r="H81" s="4" t="s">
        <v>15</v>
      </c>
    </row>
    <row r="82" spans="1:8" ht="32.25" customHeight="1" x14ac:dyDescent="0.15">
      <c r="A82" s="4">
        <v>80</v>
      </c>
      <c r="B82" s="4" t="s">
        <v>85</v>
      </c>
      <c r="C82" s="4" t="s">
        <v>99</v>
      </c>
      <c r="D82" s="4" t="str">
        <f>"202103212622"</f>
        <v>202103212622</v>
      </c>
      <c r="E82" s="5">
        <v>0</v>
      </c>
      <c r="F82" s="5"/>
      <c r="G82" s="5">
        <f t="shared" si="1"/>
        <v>0</v>
      </c>
      <c r="H82" s="4" t="s">
        <v>15</v>
      </c>
    </row>
    <row r="83" spans="1:8" ht="32.25" customHeight="1" x14ac:dyDescent="0.15">
      <c r="A83" s="4">
        <v>81</v>
      </c>
      <c r="B83" s="4" t="s">
        <v>85</v>
      </c>
      <c r="C83" s="4" t="s">
        <v>100</v>
      </c>
      <c r="D83" s="4" t="str">
        <f>"202103212623"</f>
        <v>202103212623</v>
      </c>
      <c r="E83" s="5">
        <v>0</v>
      </c>
      <c r="F83" s="5"/>
      <c r="G83" s="5">
        <v>0</v>
      </c>
      <c r="H83" s="4" t="s">
        <v>15</v>
      </c>
    </row>
  </sheetData>
  <sheetProtection selectLockedCells="1" selectUnlockedCells="1"/>
  <sortState ref="B3:H6">
    <sortCondition descending="1" ref="G3:G6"/>
  </sortState>
  <mergeCells count="1">
    <mergeCell ref="A1:H1"/>
  </mergeCells>
  <phoneticPr fontId="4" type="noConversion"/>
  <printOptions horizontalCentered="1"/>
  <pageMargins left="0.39370078740157499" right="0.39370078740157499" top="0.59055118110236204" bottom="0.39370078740157499" header="0.31496062992126" footer="0.196850393700787"/>
  <pageSetup paperSize="9" scale="56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2006-09-16T00:00:00Z</dcterms:created>
  <dcterms:modified xsi:type="dcterms:W3CDTF">2021-03-26T07:18:24Z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AE521C6B9F614F7F92D2E2529BD78BB3</vt:lpwstr>
  </property>
</Properties>
</file>