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（合格）中国热带农业科学院南亚热带作物研究所2023年第一批公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<sst xmlns="http://schemas.openxmlformats.org/spreadsheetml/2006/main" count="84" uniqueCount="57">
  <si>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中国热带农业科学院南亚热带作物研究所资格初审合格人员名单
</t>
  </si>
  <si>
    <t>序号</t>
  </si>
  <si>
    <t>岗位代码</t>
  </si>
  <si>
    <t>岗位名称</t>
  </si>
  <si>
    <t>姓名</t>
  </si>
  <si>
    <t>性别</t>
  </si>
  <si>
    <t>身份证号码</t>
  </si>
  <si>
    <t>学历</t>
  </si>
  <si>
    <t>学位</t>
  </si>
  <si>
    <t>所学专业</t>
  </si>
  <si>
    <t>毕业院校</t>
  </si>
  <si>
    <t>备注</t>
  </si>
  <si>
    <t>芒果研究中心科研岗</t>
  </si>
  <si>
    <t>440203********8618</t>
  </si>
  <si>
    <t>南亚热带种质资源研究室科研岗</t>
  </si>
  <si>
    <t>440823********5727</t>
  </si>
  <si>
    <t>剑麻研究中心科研岗</t>
  </si>
  <si>
    <t>邱萍</t>
  </si>
  <si>
    <t>女</t>
  </si>
  <si>
    <t>411522********0323</t>
  </si>
  <si>
    <t>博士</t>
  </si>
  <si>
    <t>作物遗传育种</t>
  </si>
  <si>
    <t>华中农业大学</t>
  </si>
  <si>
    <t>博士免笔试</t>
  </si>
  <si>
    <t>440823********0036</t>
  </si>
  <si>
    <t>420606********8039</t>
  </si>
  <si>
    <t>440825********9825</t>
  </si>
  <si>
    <t>211221********1223</t>
  </si>
  <si>
    <t>菠萝研究中心科研岗</t>
  </si>
  <si>
    <t>李川玲</t>
  </si>
  <si>
    <t>130123********3627</t>
  </si>
  <si>
    <t>细胞生物学</t>
  </si>
  <si>
    <t>河北师范大学</t>
  </si>
  <si>
    <t>320922********1411</t>
  </si>
  <si>
    <t>411324********4511</t>
  </si>
  <si>
    <t>340602********0229</t>
  </si>
  <si>
    <t>513701********6318</t>
  </si>
  <si>
    <t>522128********1065</t>
  </si>
  <si>
    <t>412722********8729</t>
  </si>
  <si>
    <t>350981********0054</t>
  </si>
  <si>
    <t>522226********3657</t>
  </si>
  <si>
    <t>460035********1321</t>
  </si>
  <si>
    <t>431127********0027</t>
  </si>
  <si>
    <t>411424********0510</t>
  </si>
  <si>
    <t>431228********2827</t>
  </si>
  <si>
    <t>农艺与种业</t>
  </si>
  <si>
    <t>澳洲坚果研究室科研岗</t>
  </si>
  <si>
    <t>460107********3422</t>
  </si>
  <si>
    <t>440981********1732</t>
  </si>
  <si>
    <t>蔬菜学</t>
  </si>
  <si>
    <t>362228********1318</t>
  </si>
  <si>
    <t>610581********3111</t>
  </si>
  <si>
    <t>460003********521X</t>
  </si>
  <si>
    <t>370126********0819</t>
  </si>
  <si>
    <t>522422********2040</t>
  </si>
  <si>
    <t>341225********7744</t>
  </si>
  <si>
    <t>500223********6650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</si>
</sst>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J27" sqref="J27"/>
    </sheetView>
  </sheetViews>
  <sheetFormatPr defaultColWidth="9.00390625" defaultRowHeight="30" customHeight="1"/>
  <cols>
    <col min="1" max="1" width="5.421875" style="3" customWidth="1"/>
    <col min="2" max="2" width="9.421875" style="3" customWidth="1"/>
    <col min="3" max="3" width="29.57421875" style="3" customWidth="1"/>
    <col min="4" max="5" width="9.00390625" style="3" customWidth="1"/>
    <col min="6" max="6" width="19.28125" style="3" customWidth="1"/>
    <col min="7" max="8" width="9.00390625" style="3" customWidth="1"/>
    <col min="9" max="9" width="19.140625" style="3" customWidth="1"/>
    <col min="10" max="10" width="29.57421875" style="3" customWidth="1"/>
    <col min="11" max="11" width="13.28125" style="3" customWidth="1"/>
    <col min="12" max="16384" width="9.00390625" style="3" customWidth="1"/>
  </cols>
  <sheetData>
    <row r="1" spans="1:11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0" customHeight="1">
      <c r="A3" s="7">
        <v>1</v>
      </c>
      <c r="B3" s="7" t="str">
        <f>"20230101"</f>
        <v>20230101</v>
      </c>
      <c r="C3" s="7" t="s">
        <v>12</v>
      </c>
      <c r="D3" s="7" t="str">
        <f>"高志鹏"</f>
        <v>高志鹏</v>
      </c>
      <c r="E3" s="7" t="str">
        <f>"男"</f>
        <v>男</v>
      </c>
      <c r="F3" s="7" t="s">
        <v>13</v>
      </c>
      <c r="G3" s="7" t="str">
        <f aca="true" t="shared" si="0" ref="G3:G10">"研究生"</f>
        <v>研究生</v>
      </c>
      <c r="H3" s="7" t="str">
        <f>"硕士"</f>
        <v>硕士</v>
      </c>
      <c r="I3" s="7" t="str">
        <f>"作物栽培学与耕作学"</f>
        <v>作物栽培学与耕作学</v>
      </c>
      <c r="J3" s="7" t="str">
        <f>"仲恺农业工程学院"</f>
        <v>仲恺农业工程学院</v>
      </c>
      <c r="K3" s="7"/>
    </row>
    <row r="4" spans="1:11" ht="30" customHeight="1">
      <c r="A4" s="7">
        <v>2</v>
      </c>
      <c r="B4" s="7" t="str">
        <f>"20230102"</f>
        <v>20230102</v>
      </c>
      <c r="C4" s="7" t="s">
        <v>14</v>
      </c>
      <c r="D4" s="7" t="str">
        <f>"柯伟倩"</f>
        <v>柯伟倩</v>
      </c>
      <c r="E4" s="7" t="str">
        <f>"女"</f>
        <v>女</v>
      </c>
      <c r="F4" s="7" t="s">
        <v>15</v>
      </c>
      <c r="G4" s="7" t="str">
        <f t="shared" si="0"/>
        <v>研究生</v>
      </c>
      <c r="H4" s="7" t="str">
        <f>"硕士"</f>
        <v>硕士</v>
      </c>
      <c r="I4" s="7" t="str">
        <f>"生态学"</f>
        <v>生态学</v>
      </c>
      <c r="J4" s="7" t="str">
        <f>"华南师范大学"</f>
        <v>华南师范大学</v>
      </c>
      <c r="K4" s="7"/>
    </row>
    <row r="5" spans="1:11" ht="30" customHeight="1">
      <c r="A5" s="7">
        <v>3</v>
      </c>
      <c r="B5" s="7" t="str">
        <f>"20230103"</f>
        <v>20230103</v>
      </c>
      <c r="C5" s="7" t="s">
        <v>16</v>
      </c>
      <c r="D5" s="7" t="s">
        <v>17</v>
      </c>
      <c r="E5" s="7" t="s">
        <v>18</v>
      </c>
      <c r="F5" s="7" t="s">
        <v>19</v>
      </c>
      <c r="G5" s="7" t="str">
        <f t="shared" si="0"/>
        <v>研究生</v>
      </c>
      <c r="H5" s="7" t="s">
        <v>20</v>
      </c>
      <c r="I5" s="7" t="s">
        <v>21</v>
      </c>
      <c r="J5" s="7" t="s">
        <v>22</v>
      </c>
      <c r="K5" s="7" t="s">
        <v>23</v>
      </c>
    </row>
    <row r="6" spans="1:11" ht="30" customHeight="1">
      <c r="A6" s="7">
        <v>4</v>
      </c>
      <c r="B6" s="7" t="str">
        <f>"20230103"</f>
        <v>20230103</v>
      </c>
      <c r="C6" s="7" t="s">
        <v>16</v>
      </c>
      <c r="D6" s="7" t="str">
        <f>"叶一苇"</f>
        <v>叶一苇</v>
      </c>
      <c r="E6" s="7" t="str">
        <f aca="true" t="shared" si="1" ref="E6:E10">"男"</f>
        <v>男</v>
      </c>
      <c r="F6" s="7" t="s">
        <v>24</v>
      </c>
      <c r="G6" s="7" t="str">
        <f t="shared" si="0"/>
        <v>研究生</v>
      </c>
      <c r="H6" s="7" t="str">
        <f>"硕士"</f>
        <v>硕士</v>
      </c>
      <c r="I6" s="7" t="str">
        <f>"作物学"</f>
        <v>作物学</v>
      </c>
      <c r="J6" s="7" t="str">
        <f>"海南大学"</f>
        <v>海南大学</v>
      </c>
      <c r="K6" s="7"/>
    </row>
    <row r="7" spans="1:11" ht="30" customHeight="1">
      <c r="A7" s="7">
        <v>5</v>
      </c>
      <c r="B7" s="7" t="str">
        <f>"20230103"</f>
        <v>20230103</v>
      </c>
      <c r="C7" s="7" t="s">
        <v>16</v>
      </c>
      <c r="D7" s="7" t="str">
        <f>"徐子寅"</f>
        <v>徐子寅</v>
      </c>
      <c r="E7" s="7" t="str">
        <f t="shared" si="1"/>
        <v>男</v>
      </c>
      <c r="F7" s="7" t="s">
        <v>25</v>
      </c>
      <c r="G7" s="7" t="str">
        <f t="shared" si="0"/>
        <v>研究生</v>
      </c>
      <c r="H7" s="7" t="str">
        <f>"硕士"</f>
        <v>硕士</v>
      </c>
      <c r="I7" s="7" t="str">
        <f>"作物学"</f>
        <v>作物学</v>
      </c>
      <c r="J7" s="7" t="str">
        <f>"热带作物学院"</f>
        <v>热带作物学院</v>
      </c>
      <c r="K7" s="7"/>
    </row>
    <row r="8" spans="1:11" ht="30" customHeight="1">
      <c r="A8" s="7">
        <v>6</v>
      </c>
      <c r="B8" s="7" t="str">
        <f>"20230103"</f>
        <v>20230103</v>
      </c>
      <c r="C8" s="7" t="s">
        <v>16</v>
      </c>
      <c r="D8" s="7" t="str">
        <f>"林妙虹"</f>
        <v>林妙虹</v>
      </c>
      <c r="E8" s="7" t="str">
        <f>"女"</f>
        <v>女</v>
      </c>
      <c r="F8" s="7" t="s">
        <v>26</v>
      </c>
      <c r="G8" s="7" t="str">
        <f t="shared" si="0"/>
        <v>研究生</v>
      </c>
      <c r="H8" s="7" t="str">
        <f>"硕士"</f>
        <v>硕士</v>
      </c>
      <c r="I8" s="7" t="str">
        <f>"作物遗传育种"</f>
        <v>作物遗传育种</v>
      </c>
      <c r="J8" s="7" t="str">
        <f>"广东海洋大学"</f>
        <v>广东海洋大学</v>
      </c>
      <c r="K8" s="7"/>
    </row>
    <row r="9" spans="1:12" s="2" customFormat="1" ht="30" customHeight="1">
      <c r="A9" s="7">
        <v>7</v>
      </c>
      <c r="B9" s="8" t="str">
        <f>"20230103"</f>
        <v>20230103</v>
      </c>
      <c r="C9" s="8" t="s">
        <v>16</v>
      </c>
      <c r="D9" s="8" t="str">
        <f>"马晓慧"</f>
        <v>马晓慧</v>
      </c>
      <c r="E9" s="8" t="str">
        <f>"女"</f>
        <v>女</v>
      </c>
      <c r="F9" s="8" t="s">
        <v>27</v>
      </c>
      <c r="G9" s="8" t="str">
        <f t="shared" si="0"/>
        <v>研究生</v>
      </c>
      <c r="H9" s="8" t="str">
        <f>"硕士"</f>
        <v>硕士</v>
      </c>
      <c r="I9" s="8" t="str">
        <f>"农艺与种业"</f>
        <v>农艺与种业</v>
      </c>
      <c r="J9" s="8" t="str">
        <f>"华中农业大学"</f>
        <v>华中农业大学</v>
      </c>
      <c r="K9" s="8"/>
      <c r="L9" s="3"/>
    </row>
    <row r="10" spans="1:11" ht="30" customHeight="1">
      <c r="A10" s="7">
        <v>8</v>
      </c>
      <c r="B10" s="7" t="str">
        <f>"20230104"</f>
        <v>20230104</v>
      </c>
      <c r="C10" s="7" t="s">
        <v>28</v>
      </c>
      <c r="D10" s="7" t="s">
        <v>29</v>
      </c>
      <c r="E10" s="7" t="s">
        <v>18</v>
      </c>
      <c r="F10" s="7" t="s">
        <v>30</v>
      </c>
      <c r="G10" s="7" t="str">
        <f t="shared" si="0"/>
        <v>研究生</v>
      </c>
      <c r="H10" s="7" t="s">
        <v>20</v>
      </c>
      <c r="I10" s="7" t="s">
        <v>31</v>
      </c>
      <c r="J10" s="7" t="s">
        <v>32</v>
      </c>
      <c r="K10" s="7" t="s">
        <v>23</v>
      </c>
    </row>
    <row r="11" spans="1:11" ht="30" customHeight="1">
      <c r="A11" s="7">
        <v>9</v>
      </c>
      <c r="B11" s="7" t="str">
        <f aca="true" t="shared" si="2" ref="B11:B22">"20230104"</f>
        <v>20230104</v>
      </c>
      <c r="C11" s="7" t="s">
        <v>28</v>
      </c>
      <c r="D11" s="7" t="str">
        <f>"王益成"</f>
        <v>王益成</v>
      </c>
      <c r="E11" s="7" t="str">
        <f>"男"</f>
        <v>男</v>
      </c>
      <c r="F11" s="7" t="s">
        <v>33</v>
      </c>
      <c r="G11" s="7" t="str">
        <f aca="true" t="shared" si="3" ref="G11:G22">"研究生"</f>
        <v>研究生</v>
      </c>
      <c r="H11" s="7" t="str">
        <f aca="true" t="shared" si="4" ref="H11:H22">"硕士"</f>
        <v>硕士</v>
      </c>
      <c r="I11" s="7" t="str">
        <f>"农艺与种业"</f>
        <v>农艺与种业</v>
      </c>
      <c r="J11" s="7" t="str">
        <f>"海南大学"</f>
        <v>海南大学</v>
      </c>
      <c r="K11" s="7"/>
    </row>
    <row r="12" spans="1:11" ht="30" customHeight="1">
      <c r="A12" s="7">
        <v>10</v>
      </c>
      <c r="B12" s="7" t="str">
        <f t="shared" si="2"/>
        <v>20230104</v>
      </c>
      <c r="C12" s="7" t="s">
        <v>28</v>
      </c>
      <c r="D12" s="7" t="str">
        <f>"贾素行"</f>
        <v>贾素行</v>
      </c>
      <c r="E12" s="7" t="str">
        <f>"男"</f>
        <v>男</v>
      </c>
      <c r="F12" s="7" t="s">
        <v>34</v>
      </c>
      <c r="G12" s="7" t="str">
        <f t="shared" si="3"/>
        <v>研究生</v>
      </c>
      <c r="H12" s="7" t="str">
        <f t="shared" si="4"/>
        <v>硕士</v>
      </c>
      <c r="I12" s="7" t="str">
        <f>"农艺与种业"</f>
        <v>农艺与种业</v>
      </c>
      <c r="J12" s="7" t="str">
        <f>"海南大学"</f>
        <v>海南大学</v>
      </c>
      <c r="K12" s="7"/>
    </row>
    <row r="13" spans="1:11" ht="30" customHeight="1">
      <c r="A13" s="7">
        <v>11</v>
      </c>
      <c r="B13" s="7" t="str">
        <f t="shared" si="2"/>
        <v>20230104</v>
      </c>
      <c r="C13" s="7" t="s">
        <v>28</v>
      </c>
      <c r="D13" s="7" t="str">
        <f>"万璐"</f>
        <v>万璐</v>
      </c>
      <c r="E13" s="7" t="str">
        <f>"女"</f>
        <v>女</v>
      </c>
      <c r="F13" s="7" t="s">
        <v>35</v>
      </c>
      <c r="G13" s="7" t="str">
        <f t="shared" si="3"/>
        <v>研究生</v>
      </c>
      <c r="H13" s="7" t="str">
        <f t="shared" si="4"/>
        <v>硕士</v>
      </c>
      <c r="I13" s="7" t="str">
        <f>"植物学"</f>
        <v>植物学</v>
      </c>
      <c r="J13" s="7" t="str">
        <f>"中国农业大学"</f>
        <v>中国农业大学</v>
      </c>
      <c r="K13" s="7"/>
    </row>
    <row r="14" spans="1:11" ht="30" customHeight="1">
      <c r="A14" s="7">
        <v>12</v>
      </c>
      <c r="B14" s="7" t="str">
        <f t="shared" si="2"/>
        <v>20230104</v>
      </c>
      <c r="C14" s="7" t="s">
        <v>28</v>
      </c>
      <c r="D14" s="7" t="str">
        <f>"杨春国"</f>
        <v>杨春国</v>
      </c>
      <c r="E14" s="7" t="str">
        <f>"男"</f>
        <v>男</v>
      </c>
      <c r="F14" s="7" t="s">
        <v>36</v>
      </c>
      <c r="G14" s="7" t="str">
        <f t="shared" si="3"/>
        <v>研究生</v>
      </c>
      <c r="H14" s="7" t="str">
        <f t="shared" si="4"/>
        <v>硕士</v>
      </c>
      <c r="I14" s="7" t="str">
        <f>"农艺与种业"</f>
        <v>农艺与种业</v>
      </c>
      <c r="J14" s="7" t="str">
        <f>"四川农业大学"</f>
        <v>四川农业大学</v>
      </c>
      <c r="K14" s="7"/>
    </row>
    <row r="15" spans="1:11" ht="30" customHeight="1">
      <c r="A15" s="7">
        <v>13</v>
      </c>
      <c r="B15" s="7" t="str">
        <f t="shared" si="2"/>
        <v>20230104</v>
      </c>
      <c r="C15" s="7" t="s">
        <v>28</v>
      </c>
      <c r="D15" s="7" t="str">
        <f>"蒋兰兰"</f>
        <v>蒋兰兰</v>
      </c>
      <c r="E15" s="7" t="str">
        <f>"女"</f>
        <v>女</v>
      </c>
      <c r="F15" s="7" t="s">
        <v>37</v>
      </c>
      <c r="G15" s="7" t="str">
        <f t="shared" si="3"/>
        <v>研究生</v>
      </c>
      <c r="H15" s="7" t="str">
        <f t="shared" si="4"/>
        <v>硕士</v>
      </c>
      <c r="I15" s="7" t="str">
        <f>"农艺与种业"</f>
        <v>农艺与种业</v>
      </c>
      <c r="J15" s="7" t="str">
        <f>"贵州大学"</f>
        <v>贵州大学</v>
      </c>
      <c r="K15" s="7"/>
    </row>
    <row r="16" spans="1:11" ht="30" customHeight="1">
      <c r="A16" s="7">
        <v>14</v>
      </c>
      <c r="B16" s="7" t="str">
        <f t="shared" si="2"/>
        <v>20230104</v>
      </c>
      <c r="C16" s="7" t="s">
        <v>28</v>
      </c>
      <c r="D16" s="7" t="str">
        <f>"尹鑫影"</f>
        <v>尹鑫影</v>
      </c>
      <c r="E16" s="7" t="str">
        <f>"女"</f>
        <v>女</v>
      </c>
      <c r="F16" s="7" t="s">
        <v>38</v>
      </c>
      <c r="G16" s="7" t="str">
        <f t="shared" si="3"/>
        <v>研究生</v>
      </c>
      <c r="H16" s="7" t="str">
        <f t="shared" si="4"/>
        <v>硕士</v>
      </c>
      <c r="I16" s="7" t="str">
        <f>"农艺与种业"</f>
        <v>农艺与种业</v>
      </c>
      <c r="J16" s="7" t="str">
        <f>"兰州大学"</f>
        <v>兰州大学</v>
      </c>
      <c r="K16" s="7"/>
    </row>
    <row r="17" spans="1:11" ht="30" customHeight="1">
      <c r="A17" s="7">
        <v>15</v>
      </c>
      <c r="B17" s="7" t="str">
        <f t="shared" si="2"/>
        <v>20230104</v>
      </c>
      <c r="C17" s="7" t="s">
        <v>28</v>
      </c>
      <c r="D17" s="7" t="str">
        <f>"占武斌"</f>
        <v>占武斌</v>
      </c>
      <c r="E17" s="7" t="str">
        <f>"男"</f>
        <v>男</v>
      </c>
      <c r="F17" s="7" t="s">
        <v>39</v>
      </c>
      <c r="G17" s="7" t="str">
        <f t="shared" si="3"/>
        <v>研究生</v>
      </c>
      <c r="H17" s="7" t="str">
        <f t="shared" si="4"/>
        <v>硕士</v>
      </c>
      <c r="I17" s="7" t="str">
        <f>"农艺与种业"</f>
        <v>农艺与种业</v>
      </c>
      <c r="J17" s="7" t="str">
        <f>"福建农林大学"</f>
        <v>福建农林大学</v>
      </c>
      <c r="K17" s="7"/>
    </row>
    <row r="18" spans="1:12" s="2" customFormat="1" ht="30" customHeight="1">
      <c r="A18" s="7">
        <v>16</v>
      </c>
      <c r="B18" s="8" t="str">
        <f t="shared" si="2"/>
        <v>20230104</v>
      </c>
      <c r="C18" s="8" t="s">
        <v>28</v>
      </c>
      <c r="D18" s="8" t="str">
        <f>"张豪华"</f>
        <v>张豪华</v>
      </c>
      <c r="E18" s="8" t="str">
        <f>"男"</f>
        <v>男</v>
      </c>
      <c r="F18" s="8" t="s">
        <v>40</v>
      </c>
      <c r="G18" s="8" t="str">
        <f t="shared" si="3"/>
        <v>研究生</v>
      </c>
      <c r="H18" s="8" t="str">
        <f t="shared" si="4"/>
        <v>硕士</v>
      </c>
      <c r="I18" s="8" t="str">
        <f>"植物学"</f>
        <v>植物学</v>
      </c>
      <c r="J18" s="8" t="str">
        <f>"华南农业大学"</f>
        <v>华南农业大学</v>
      </c>
      <c r="K18" s="8"/>
      <c r="L18" s="3"/>
    </row>
    <row r="19" spans="1:11" ht="30" customHeight="1">
      <c r="A19" s="7">
        <v>17</v>
      </c>
      <c r="B19" s="7" t="str">
        <f t="shared" si="2"/>
        <v>20230104</v>
      </c>
      <c r="C19" s="7" t="s">
        <v>28</v>
      </c>
      <c r="D19" s="7" t="str">
        <f>"蒋雯秀"</f>
        <v>蒋雯秀</v>
      </c>
      <c r="E19" s="7" t="str">
        <f>"女"</f>
        <v>女</v>
      </c>
      <c r="F19" s="7" t="s">
        <v>41</v>
      </c>
      <c r="G19" s="7" t="str">
        <f t="shared" si="3"/>
        <v>研究生</v>
      </c>
      <c r="H19" s="7" t="str">
        <f t="shared" si="4"/>
        <v>硕士</v>
      </c>
      <c r="I19" s="7" t="str">
        <f>"农艺与种业"</f>
        <v>农艺与种业</v>
      </c>
      <c r="J19" s="7" t="str">
        <f>"海南大学"</f>
        <v>海南大学</v>
      </c>
      <c r="K19" s="7"/>
    </row>
    <row r="20" spans="1:12" s="2" customFormat="1" ht="30" customHeight="1">
      <c r="A20" s="7">
        <v>18</v>
      </c>
      <c r="B20" s="8" t="str">
        <f t="shared" si="2"/>
        <v>20230104</v>
      </c>
      <c r="C20" s="8" t="s">
        <v>28</v>
      </c>
      <c r="D20" s="8" t="str">
        <f>"蒋雅欣"</f>
        <v>蒋雅欣</v>
      </c>
      <c r="E20" s="8" t="str">
        <f>"女"</f>
        <v>女</v>
      </c>
      <c r="F20" s="8" t="s">
        <v>42</v>
      </c>
      <c r="G20" s="8" t="str">
        <f t="shared" si="3"/>
        <v>研究生</v>
      </c>
      <c r="H20" s="8" t="str">
        <f t="shared" si="4"/>
        <v>硕士</v>
      </c>
      <c r="I20" s="8" t="str">
        <f>"农艺与种业"</f>
        <v>农艺与种业</v>
      </c>
      <c r="J20" s="8" t="str">
        <f>"重庆三峡学院"</f>
        <v>重庆三峡学院</v>
      </c>
      <c r="K20" s="8"/>
      <c r="L20" s="3"/>
    </row>
    <row r="21" spans="1:11" ht="30" customHeight="1">
      <c r="A21" s="7">
        <v>19</v>
      </c>
      <c r="B21" s="7" t="str">
        <f t="shared" si="2"/>
        <v>20230104</v>
      </c>
      <c r="C21" s="7" t="s">
        <v>28</v>
      </c>
      <c r="D21" s="7" t="str">
        <f>"李明伟"</f>
        <v>李明伟</v>
      </c>
      <c r="E21" s="7" t="str">
        <f>"男"</f>
        <v>男</v>
      </c>
      <c r="F21" s="7" t="s">
        <v>43</v>
      </c>
      <c r="G21" s="7" t="str">
        <f t="shared" si="3"/>
        <v>研究生</v>
      </c>
      <c r="H21" s="7" t="str">
        <f t="shared" si="4"/>
        <v>硕士</v>
      </c>
      <c r="I21" s="7" t="str">
        <f>"农艺与种业"</f>
        <v>农艺与种业</v>
      </c>
      <c r="J21" s="7" t="str">
        <f>"华中农业大学"</f>
        <v>华中农业大学</v>
      </c>
      <c r="K21" s="7"/>
    </row>
    <row r="22" spans="1:12" s="2" customFormat="1" ht="30" customHeight="1">
      <c r="A22" s="7">
        <v>20</v>
      </c>
      <c r="B22" s="8" t="str">
        <f t="shared" si="2"/>
        <v>20230104</v>
      </c>
      <c r="C22" s="8" t="s">
        <v>28</v>
      </c>
      <c r="D22" s="8" t="str">
        <f>"杨宝兰"</f>
        <v>杨宝兰</v>
      </c>
      <c r="E22" s="8" t="str">
        <f>"女"</f>
        <v>女</v>
      </c>
      <c r="F22" s="8" t="s">
        <v>44</v>
      </c>
      <c r="G22" s="8" t="str">
        <f t="shared" si="3"/>
        <v>研究生</v>
      </c>
      <c r="H22" s="8" t="str">
        <f t="shared" si="4"/>
        <v>硕士</v>
      </c>
      <c r="I22" s="8" t="s">
        <v>45</v>
      </c>
      <c r="J22" s="8" t="str">
        <f>"中国农业科学院作物科学研究所"</f>
        <v>中国农业科学院作物科学研究所</v>
      </c>
      <c r="K22" s="8"/>
      <c r="L22" s="3"/>
    </row>
    <row r="23" spans="1:12" s="2" customFormat="1" ht="30" customHeight="1">
      <c r="A23" s="7">
        <v>21</v>
      </c>
      <c r="B23" s="8" t="str">
        <f aca="true" t="shared" si="5" ref="B23:B31">"20230105"</f>
        <v>20230105</v>
      </c>
      <c r="C23" s="8" t="s">
        <v>46</v>
      </c>
      <c r="D23" s="8" t="str">
        <f>"王睿"</f>
        <v>王睿</v>
      </c>
      <c r="E23" s="8" t="str">
        <f>"女"</f>
        <v>女</v>
      </c>
      <c r="F23" s="8" t="s">
        <v>47</v>
      </c>
      <c r="G23" s="8" t="str">
        <f aca="true" t="shared" si="6" ref="G23:G31">"研究生"</f>
        <v>研究生</v>
      </c>
      <c r="H23" s="8" t="str">
        <f aca="true" t="shared" si="7" ref="H23:H31">"硕士"</f>
        <v>硕士</v>
      </c>
      <c r="I23" s="8" t="str">
        <f>"作物学"</f>
        <v>作物学</v>
      </c>
      <c r="J23" s="8" t="str">
        <f>"海南大学"</f>
        <v>海南大学</v>
      </c>
      <c r="K23" s="8"/>
      <c r="L23" s="3"/>
    </row>
    <row r="24" spans="1:11" ht="30" customHeight="1">
      <c r="A24" s="7">
        <v>22</v>
      </c>
      <c r="B24" s="7" t="str">
        <f t="shared" si="5"/>
        <v>20230105</v>
      </c>
      <c r="C24" s="7" t="s">
        <v>46</v>
      </c>
      <c r="D24" s="7" t="str">
        <f>"谢炳春"</f>
        <v>谢炳春</v>
      </c>
      <c r="E24" s="7" t="str">
        <f>"男"</f>
        <v>男</v>
      </c>
      <c r="F24" s="7" t="s">
        <v>48</v>
      </c>
      <c r="G24" s="7" t="str">
        <f t="shared" si="6"/>
        <v>研究生</v>
      </c>
      <c r="H24" s="7" t="str">
        <f t="shared" si="7"/>
        <v>硕士</v>
      </c>
      <c r="I24" s="7" t="s">
        <v>49</v>
      </c>
      <c r="J24" s="7" t="str">
        <f>"仲恺农业工程学院"</f>
        <v>仲恺农业工程学院</v>
      </c>
      <c r="K24" s="7"/>
    </row>
    <row r="25" spans="1:11" ht="30" customHeight="1">
      <c r="A25" s="7">
        <v>23</v>
      </c>
      <c r="B25" s="7" t="str">
        <f t="shared" si="5"/>
        <v>20230105</v>
      </c>
      <c r="C25" s="7" t="s">
        <v>46</v>
      </c>
      <c r="D25" s="7" t="str">
        <f>"潘克强"</f>
        <v>潘克强</v>
      </c>
      <c r="E25" s="7" t="str">
        <f>"男"</f>
        <v>男</v>
      </c>
      <c r="F25" s="7" t="s">
        <v>50</v>
      </c>
      <c r="G25" s="7" t="str">
        <f t="shared" si="6"/>
        <v>研究生</v>
      </c>
      <c r="H25" s="7" t="str">
        <f t="shared" si="7"/>
        <v>硕士</v>
      </c>
      <c r="I25" s="7" t="str">
        <f>"作物栽培学与耕作学"</f>
        <v>作物栽培学与耕作学</v>
      </c>
      <c r="J25" s="7" t="str">
        <f>"华中农业大学"</f>
        <v>华中农业大学</v>
      </c>
      <c r="K25" s="7"/>
    </row>
    <row r="26" spans="1:11" ht="30" customHeight="1">
      <c r="A26" s="7">
        <v>24</v>
      </c>
      <c r="B26" s="7" t="str">
        <f t="shared" si="5"/>
        <v>20230105</v>
      </c>
      <c r="C26" s="7" t="s">
        <v>46</v>
      </c>
      <c r="D26" s="7" t="str">
        <f>"李直"</f>
        <v>李直</v>
      </c>
      <c r="E26" s="7" t="str">
        <f>"男"</f>
        <v>男</v>
      </c>
      <c r="F26" s="7" t="s">
        <v>51</v>
      </c>
      <c r="G26" s="7" t="str">
        <f t="shared" si="6"/>
        <v>研究生</v>
      </c>
      <c r="H26" s="7" t="str">
        <f t="shared" si="7"/>
        <v>硕士</v>
      </c>
      <c r="I26" s="7" t="str">
        <f>"作物栽培学与耕作学"</f>
        <v>作物栽培学与耕作学</v>
      </c>
      <c r="J26" s="7" t="str">
        <f>"福建农林大学"</f>
        <v>福建农林大学</v>
      </c>
      <c r="K26" s="7"/>
    </row>
    <row r="27" spans="1:12" s="2" customFormat="1" ht="30" customHeight="1">
      <c r="A27" s="7">
        <v>25</v>
      </c>
      <c r="B27" s="8" t="str">
        <f t="shared" si="5"/>
        <v>20230105</v>
      </c>
      <c r="C27" s="8" t="s">
        <v>46</v>
      </c>
      <c r="D27" s="8" t="str">
        <f>"韩天龙"</f>
        <v>韩天龙</v>
      </c>
      <c r="E27" s="8" t="str">
        <f>"男"</f>
        <v>男</v>
      </c>
      <c r="F27" s="8" t="s">
        <v>52</v>
      </c>
      <c r="G27" s="8" t="str">
        <f t="shared" si="6"/>
        <v>研究生</v>
      </c>
      <c r="H27" s="8" t="str">
        <f t="shared" si="7"/>
        <v>硕士</v>
      </c>
      <c r="I27" s="8" t="str">
        <f>"作物学"</f>
        <v>作物学</v>
      </c>
      <c r="J27" s="8" t="str">
        <f>"湖南农业大学"</f>
        <v>湖南农业大学</v>
      </c>
      <c r="K27" s="8"/>
      <c r="L27" s="3"/>
    </row>
    <row r="28" spans="1:11" ht="30" customHeight="1">
      <c r="A28" s="7">
        <v>26</v>
      </c>
      <c r="B28" s="7" t="str">
        <f t="shared" si="5"/>
        <v>20230105</v>
      </c>
      <c r="C28" s="7" t="s">
        <v>46</v>
      </c>
      <c r="D28" s="7" t="str">
        <f>"王帅"</f>
        <v>王帅</v>
      </c>
      <c r="E28" s="7" t="str">
        <f>"男"</f>
        <v>男</v>
      </c>
      <c r="F28" s="7" t="s">
        <v>53</v>
      </c>
      <c r="G28" s="7" t="str">
        <f t="shared" si="6"/>
        <v>研究生</v>
      </c>
      <c r="H28" s="7" t="str">
        <f t="shared" si="7"/>
        <v>硕士</v>
      </c>
      <c r="I28" s="7" t="str">
        <f>"作物学"</f>
        <v>作物学</v>
      </c>
      <c r="J28" s="7" t="str">
        <f>"海南大学"</f>
        <v>海南大学</v>
      </c>
      <c r="K28" s="7"/>
    </row>
    <row r="29" spans="1:11" ht="30" customHeight="1">
      <c r="A29" s="7">
        <v>27</v>
      </c>
      <c r="B29" s="7" t="str">
        <f t="shared" si="5"/>
        <v>20230105</v>
      </c>
      <c r="C29" s="7" t="s">
        <v>46</v>
      </c>
      <c r="D29" s="7" t="str">
        <f>"王照"</f>
        <v>王照</v>
      </c>
      <c r="E29" s="7" t="str">
        <f>"女"</f>
        <v>女</v>
      </c>
      <c r="F29" s="7" t="s">
        <v>54</v>
      </c>
      <c r="G29" s="7" t="str">
        <f t="shared" si="6"/>
        <v>研究生</v>
      </c>
      <c r="H29" s="7" t="str">
        <f t="shared" si="7"/>
        <v>硕士</v>
      </c>
      <c r="I29" s="7" t="str">
        <f>"园艺学"</f>
        <v>园艺学</v>
      </c>
      <c r="J29" s="7" t="str">
        <f>"贵州大学"</f>
        <v>贵州大学</v>
      </c>
      <c r="K29" s="7"/>
    </row>
    <row r="30" spans="1:11" ht="30" customHeight="1">
      <c r="A30" s="7">
        <v>28</v>
      </c>
      <c r="B30" s="7" t="str">
        <f t="shared" si="5"/>
        <v>20230105</v>
      </c>
      <c r="C30" s="7" t="s">
        <v>46</v>
      </c>
      <c r="D30" s="7" t="str">
        <f>"张诗艳"</f>
        <v>张诗艳</v>
      </c>
      <c r="E30" s="7" t="str">
        <f>"女"</f>
        <v>女</v>
      </c>
      <c r="F30" s="7" t="s">
        <v>55</v>
      </c>
      <c r="G30" s="7" t="str">
        <f t="shared" si="6"/>
        <v>研究生</v>
      </c>
      <c r="H30" s="7" t="str">
        <f t="shared" si="7"/>
        <v>硕士</v>
      </c>
      <c r="I30" s="7" t="str">
        <f>"果树学"</f>
        <v>果树学</v>
      </c>
      <c r="J30" s="7" t="str">
        <f>"福建农林大学园艺学院"</f>
        <v>福建农林大学园艺学院</v>
      </c>
      <c r="K30" s="7"/>
    </row>
    <row r="31" spans="1:12" s="2" customFormat="1" ht="30" customHeight="1">
      <c r="A31" s="7">
        <v>29</v>
      </c>
      <c r="B31" s="8" t="str">
        <f t="shared" si="5"/>
        <v>20230105</v>
      </c>
      <c r="C31" s="8" t="s">
        <v>46</v>
      </c>
      <c r="D31" s="8" t="str">
        <f>"陈朗"</f>
        <v>陈朗</v>
      </c>
      <c r="E31" s="8" t="str">
        <f>"男"</f>
        <v>男</v>
      </c>
      <c r="F31" s="8" t="s">
        <v>56</v>
      </c>
      <c r="G31" s="8" t="str">
        <f t="shared" si="6"/>
        <v>研究生</v>
      </c>
      <c r="H31" s="8" t="str">
        <f t="shared" si="7"/>
        <v>硕士</v>
      </c>
      <c r="I31" s="8" t="str">
        <f>"果树学"</f>
        <v>果树学</v>
      </c>
      <c r="J31" s="8" t="str">
        <f>"西南大学"</f>
        <v>西南大学</v>
      </c>
      <c r="K31" s="8"/>
      <c r="L31" s="3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2023-03-01T02:02:23Z</dcterms:created>
  <dcterms:modified xsi:type="dcterms:W3CDTF">2023-03-02T02:06:23Z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B752F770EA7A4A609002EC25C631833E</vt:lpwstr>
  </property>
  <property fmtid="{D5CDD505-2E9C-101B-9397-08002B2CF9AE}" pid="4" name="KSOProductBuildV">
    <vt:lpwstr>2052-11.1.0.12980</vt:lpwstr>
  </property>
</Properties>
</file>